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wjalvarez\Documents\27. VTU\"/>
    </mc:Choice>
  </mc:AlternateContent>
  <xr:revisionPtr revIDLastSave="0" documentId="13_ncr:1_{3FE9BF31-E632-4D38-AF8A-1809C208442E}" xr6:coauthVersionLast="40" xr6:coauthVersionMax="40" xr10:uidLastSave="{00000000-0000-0000-0000-000000000000}"/>
  <workbookProtection workbookAlgorithmName="SHA-512" workbookHashValue="Kqm/FCyXfl7NkVavOrFjmu6UOKUUSnTOYZjsNBGY+WaayHrOgIUOAade8HZmSWZ5BzLLARPczKRWDdnjvZQrug==" workbookSaltValue="sLFitzNvTIVccQbWQrDGKw==" workbookSpinCount="100000" lockStructure="1"/>
  <bookViews>
    <workbookView xWindow="-120" yWindow="-120" windowWidth="20730" windowHeight="11160" xr2:uid="{00000000-000D-0000-FFFF-FFFF00000000}"/>
  </bookViews>
  <sheets>
    <sheet name="VTU Crédito Consumo" sheetId="9" r:id="rId1"/>
  </sheets>
  <externalReferences>
    <externalReference r:id="rId2"/>
  </externalReferences>
  <definedNames>
    <definedName name="IPC_Abril">OFFSET([1]Resumen!$M$8,,,COUNT([1]Resumen!$M$8:$M$28),1)</definedName>
    <definedName name="IPC_Agosto">OFFSET([1]Resumen!$U$8,,,COUNT([1]Resumen!$U$8:$U$28),1)</definedName>
    <definedName name="IPC_Diciembre">OFFSET([1]Resumen!$AC$8,,,COUNT([1]Resumen!$AC$8:$AC$28),1)</definedName>
    <definedName name="IPC_Enero">OFFSET([1]Resumen!$G$8,,,COUNT([1]Resumen!$G$8:$G$28),1)</definedName>
    <definedName name="IPC_Febrero">OFFSET([1]Resumen!$I$8,,,COUNT([1]Resumen!$I$8:$I$28),1)</definedName>
    <definedName name="IPC_Julio">OFFSET([1]Resumen!$S$8,,,COUNT([1]Resumen!$S$8:$S$28),1)</definedName>
    <definedName name="IPC_Junio">OFFSET([1]Resumen!$Q$8,,,COUNT([1]Resumen!$Q$8:$Q$28),1)</definedName>
    <definedName name="IPC_Marzo">OFFSET([1]Resumen!$K$8,,,COUNT([1]Resumen!$K$8:$K$28),1)</definedName>
    <definedName name="IPC_Mayo">OFFSET([1]Resumen!$O$8,,,COUNT([1]Resumen!$O$8:$O$28),1)</definedName>
    <definedName name="IPC_Noviembre">OFFSET([1]Resumen!$AA$8,,,COUNT([1]Resumen!$AA$8:$AA$28),1)</definedName>
    <definedName name="IPC_Octubre">OFFSET([1]Resumen!$Y$8,,,COUNT([1]Resumen!$Y$8:$Y$28),1)</definedName>
    <definedName name="IPC_Septiembre">OFFSET([1]Resumen!$W$8,,,COUNT([1]Resumen!$W$8:$W$28),1)</definedName>
    <definedName name="UVR_Abril">OFFSET([1]Resumen!$N$8,,,COUNT([1]Resumen!$N$8:$N$28),1)</definedName>
    <definedName name="UVR_Agosto">OFFSET([1]Resumen!$V$8,,,COUNT([1]Resumen!$V$8:$V$28),1)</definedName>
    <definedName name="UVR_Diciembre">OFFSET([1]Resumen!$AD$8,,,COUNT([1]Resumen!$AD$8:$AD$28),1)</definedName>
    <definedName name="UVR_Enero">OFFSET([1]Resumen!$H$8,,,COUNT([1]Resumen!$H$8:$H$28),1)</definedName>
    <definedName name="UVR_Febrero">OFFSET([1]Resumen!$J$8,,,COUNT([1]Resumen!$J$8:$J$28),1)</definedName>
    <definedName name="UVR_Julio">OFFSET([1]Resumen!$T$8,,,COUNT([1]Resumen!$T$8:$T$28),1)</definedName>
    <definedName name="UVR_Junio">OFFSET([1]Resumen!$R$8,,,COUNT([1]Resumen!$R$8:$R$28),1)</definedName>
    <definedName name="UVR_Marzo">OFFSET([1]Resumen!$L$8,,,COUNT([1]Resumen!$L$8:$L$28),1)</definedName>
    <definedName name="UVR_Mayo">OFFSET([1]Resumen!$P$8,,,COUNT([1]Resumen!$P$8:$P$28),1)</definedName>
    <definedName name="UVR_Noviembre">OFFSET([1]Resumen!$AB$8,,,COUNT([1]Resumen!$AB$8:$AB$28),1)</definedName>
    <definedName name="UVR_Octubre">OFFSET([1]Resumen!$Z$8,,,COUNT([1]Resumen!$Z$8:$Z$28),1)</definedName>
    <definedName name="UVR_Septiembre">OFFSET([1]Resumen!$X$8,,,COUNT([1]Resumen!$X$8:$X$28),1)</definedName>
  </definedNames>
  <calcPr calcId="181029" iterate="1" iterateCount="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9" l="1"/>
  <c r="J10" i="9" s="1"/>
  <c r="I10" i="9" l="1"/>
  <c r="H10" i="9"/>
  <c r="C20" i="9"/>
  <c r="L9" i="9" l="1"/>
  <c r="F9" i="9" l="1"/>
  <c r="F10" i="9" l="1"/>
  <c r="E11" i="9" l="1"/>
  <c r="E12" i="9" l="1"/>
  <c r="F11" i="9"/>
  <c r="F12" i="9" l="1"/>
  <c r="E13" i="9"/>
  <c r="E14" i="9" l="1"/>
  <c r="F13" i="9"/>
  <c r="F14" i="9" l="1"/>
  <c r="E15" i="9"/>
  <c r="E16" i="9" l="1"/>
  <c r="F15" i="9"/>
  <c r="F16" i="9" l="1"/>
  <c r="E17" i="9"/>
  <c r="E18" i="9" l="1"/>
  <c r="F17" i="9"/>
  <c r="F18" i="9" l="1"/>
  <c r="E19" i="9"/>
  <c r="E20" i="9" l="1"/>
  <c r="F19" i="9"/>
  <c r="F20" i="9" l="1"/>
  <c r="E21" i="9"/>
  <c r="E22" i="9" l="1"/>
  <c r="F21" i="9"/>
  <c r="F22" i="9" l="1"/>
  <c r="E23" i="9"/>
  <c r="E24" i="9" l="1"/>
  <c r="F23" i="9"/>
  <c r="F24" i="9" l="1"/>
  <c r="E25" i="9"/>
  <c r="E26" i="9" l="1"/>
  <c r="F25" i="9"/>
  <c r="F26" i="9" l="1"/>
  <c r="E27" i="9"/>
  <c r="E28" i="9" l="1"/>
  <c r="F27" i="9"/>
  <c r="F28" i="9" l="1"/>
  <c r="E29" i="9"/>
  <c r="E30" i="9" l="1"/>
  <c r="F29" i="9"/>
  <c r="F30" i="9" l="1"/>
  <c r="E31" i="9"/>
  <c r="E32" i="9" l="1"/>
  <c r="F31" i="9"/>
  <c r="F32" i="9" l="1"/>
  <c r="E33" i="9"/>
  <c r="E34" i="9" l="1"/>
  <c r="F33" i="9"/>
  <c r="F34" i="9" l="1"/>
  <c r="E35" i="9"/>
  <c r="E36" i="9" l="1"/>
  <c r="F35" i="9"/>
  <c r="F36" i="9" l="1"/>
  <c r="E37" i="9"/>
  <c r="E38" i="9" l="1"/>
  <c r="F37" i="9"/>
  <c r="F38" i="9" l="1"/>
  <c r="E39" i="9"/>
  <c r="E40" i="9" l="1"/>
  <c r="F39" i="9"/>
  <c r="F40" i="9" l="1"/>
  <c r="E41" i="9"/>
  <c r="E42" i="9" l="1"/>
  <c r="F41" i="9"/>
  <c r="E43" i="9" l="1"/>
  <c r="F42" i="9"/>
  <c r="F43" i="9" l="1"/>
  <c r="E44" i="9"/>
  <c r="G10" i="9" l="1"/>
  <c r="J11" i="9" s="1"/>
  <c r="F44" i="9"/>
  <c r="E45" i="9"/>
  <c r="K10" i="9"/>
  <c r="L10" i="9" s="1"/>
  <c r="I11" i="9" l="1"/>
  <c r="H11" i="9"/>
  <c r="G11" i="9" s="1"/>
  <c r="J12" i="9" s="1"/>
  <c r="F45" i="9"/>
  <c r="E46" i="9"/>
  <c r="I12" i="9" l="1"/>
  <c r="H12" i="9"/>
  <c r="F46" i="9"/>
  <c r="E47" i="9"/>
  <c r="K11" i="9"/>
  <c r="L11" i="9" s="1"/>
  <c r="G12" i="9" l="1"/>
  <c r="J13" i="9" s="1"/>
  <c r="E48" i="9"/>
  <c r="F47" i="9"/>
  <c r="I13" i="9" l="1"/>
  <c r="H13" i="9"/>
  <c r="F48" i="9"/>
  <c r="E49" i="9"/>
  <c r="K12" i="9"/>
  <c r="L12" i="9" s="1"/>
  <c r="G13" i="9" l="1"/>
  <c r="J14" i="9" s="1"/>
  <c r="F49" i="9"/>
  <c r="E50" i="9"/>
  <c r="I14" i="9" l="1"/>
  <c r="H14" i="9"/>
  <c r="F50" i="9"/>
  <c r="E51" i="9"/>
  <c r="K13" i="9"/>
  <c r="L13" i="9" s="1"/>
  <c r="G14" i="9" l="1"/>
  <c r="J15" i="9" s="1"/>
  <c r="E52" i="9"/>
  <c r="F51" i="9"/>
  <c r="I15" i="9" l="1"/>
  <c r="H15" i="9"/>
  <c r="K14" i="9"/>
  <c r="L14" i="9" s="1"/>
  <c r="E53" i="9"/>
  <c r="F52" i="9"/>
  <c r="G15" i="9" l="1"/>
  <c r="J16" i="9" s="1"/>
  <c r="F53" i="9"/>
  <c r="E54" i="9"/>
  <c r="I16" i="9" l="1"/>
  <c r="H16" i="9"/>
  <c r="K15" i="9"/>
  <c r="L15" i="9" s="1"/>
  <c r="F54" i="9"/>
  <c r="E55" i="9"/>
  <c r="G16" i="9" l="1"/>
  <c r="J17" i="9" s="1"/>
  <c r="F55" i="9"/>
  <c r="E56" i="9"/>
  <c r="I17" i="9" l="1"/>
  <c r="H17" i="9"/>
  <c r="K16" i="9"/>
  <c r="L16" i="9" s="1"/>
  <c r="E57" i="9"/>
  <c r="F56" i="9"/>
  <c r="G17" i="9" l="1"/>
  <c r="J18" i="9" s="1"/>
  <c r="E58" i="9"/>
  <c r="F57" i="9"/>
  <c r="I18" i="9" l="1"/>
  <c r="H18" i="9"/>
  <c r="K17" i="9"/>
  <c r="L17" i="9" s="1"/>
  <c r="F58" i="9"/>
  <c r="E59" i="9"/>
  <c r="G18" i="9" l="1"/>
  <c r="J19" i="9" s="1"/>
  <c r="E60" i="9"/>
  <c r="F59" i="9"/>
  <c r="I19" i="9" l="1"/>
  <c r="H19" i="9"/>
  <c r="K18" i="9"/>
  <c r="L18" i="9" s="1"/>
  <c r="F60" i="9"/>
  <c r="E61" i="9"/>
  <c r="G19" i="9" l="1"/>
  <c r="J20" i="9" s="1"/>
  <c r="E62" i="9"/>
  <c r="F61" i="9"/>
  <c r="I20" i="9" l="1"/>
  <c r="H20" i="9"/>
  <c r="K19" i="9"/>
  <c r="L19" i="9" s="1"/>
  <c r="F62" i="9"/>
  <c r="E63" i="9"/>
  <c r="G20" i="9" l="1"/>
  <c r="J21" i="9" s="1"/>
  <c r="E64" i="9"/>
  <c r="F63" i="9"/>
  <c r="I21" i="9" l="1"/>
  <c r="H21" i="9"/>
  <c r="K20" i="9"/>
  <c r="L20" i="9" s="1"/>
  <c r="F64" i="9"/>
  <c r="E65" i="9"/>
  <c r="G21" i="9" l="1"/>
  <c r="J22" i="9" s="1"/>
  <c r="E66" i="9"/>
  <c r="F65" i="9"/>
  <c r="I22" i="9" l="1"/>
  <c r="H22" i="9"/>
  <c r="G22" i="9" s="1"/>
  <c r="J23" i="9" s="1"/>
  <c r="K21" i="9"/>
  <c r="L21" i="9" s="1"/>
  <c r="F66" i="9"/>
  <c r="E67" i="9"/>
  <c r="I23" i="9" l="1"/>
  <c r="H23" i="9"/>
  <c r="G23" i="9" s="1"/>
  <c r="J24" i="9" s="1"/>
  <c r="K22" i="9"/>
  <c r="L22" i="9" s="1"/>
  <c r="E68" i="9"/>
  <c r="F67" i="9"/>
  <c r="I24" i="9" l="1"/>
  <c r="H24" i="9"/>
  <c r="K23" i="9"/>
  <c r="L23" i="9" s="1"/>
  <c r="F68" i="9"/>
  <c r="E69" i="9"/>
  <c r="G24" i="9" l="1"/>
  <c r="J25" i="9" s="1"/>
  <c r="E70" i="9"/>
  <c r="F69" i="9"/>
  <c r="I25" i="9" l="1"/>
  <c r="H25" i="9"/>
  <c r="K24" i="9"/>
  <c r="L24" i="9" s="1"/>
  <c r="F70" i="9"/>
  <c r="E71" i="9"/>
  <c r="G25" i="9" l="1"/>
  <c r="J26" i="9" s="1"/>
  <c r="E72" i="9"/>
  <c r="F71" i="9"/>
  <c r="I26" i="9" l="1"/>
  <c r="H26" i="9"/>
  <c r="K25" i="9"/>
  <c r="L25" i="9" s="1"/>
  <c r="F72" i="9"/>
  <c r="E73" i="9"/>
  <c r="G26" i="9" l="1"/>
  <c r="J27" i="9" s="1"/>
  <c r="E74" i="9"/>
  <c r="F73" i="9"/>
  <c r="I27" i="9" l="1"/>
  <c r="H27" i="9"/>
  <c r="G27" i="9" s="1"/>
  <c r="J28" i="9" s="1"/>
  <c r="K26" i="9"/>
  <c r="L26" i="9" s="1"/>
  <c r="F74" i="9"/>
  <c r="E75" i="9"/>
  <c r="I28" i="9" l="1"/>
  <c r="H28" i="9"/>
  <c r="G28" i="9" s="1"/>
  <c r="J29" i="9" s="1"/>
  <c r="K27" i="9"/>
  <c r="L27" i="9" s="1"/>
  <c r="E76" i="9"/>
  <c r="F75" i="9"/>
  <c r="I29" i="9" l="1"/>
  <c r="H29" i="9"/>
  <c r="G29" i="9" s="1"/>
  <c r="J30" i="9" s="1"/>
  <c r="K28" i="9"/>
  <c r="L28" i="9" s="1"/>
  <c r="F76" i="9"/>
  <c r="E77" i="9"/>
  <c r="I30" i="9" l="1"/>
  <c r="H30" i="9"/>
  <c r="E78" i="9"/>
  <c r="F77" i="9"/>
  <c r="K29" i="9"/>
  <c r="L29" i="9" s="1"/>
  <c r="G30" i="9" l="1"/>
  <c r="J31" i="9" s="1"/>
  <c r="F78" i="9"/>
  <c r="E79" i="9"/>
  <c r="I31" i="9" l="1"/>
  <c r="H31" i="9"/>
  <c r="E80" i="9"/>
  <c r="F79" i="9"/>
  <c r="K30" i="9"/>
  <c r="L30" i="9" s="1"/>
  <c r="G31" i="9" l="1"/>
  <c r="J32" i="9" s="1"/>
  <c r="F80" i="9"/>
  <c r="E81" i="9"/>
  <c r="I32" i="9" l="1"/>
  <c r="H32" i="9"/>
  <c r="E82" i="9"/>
  <c r="F81" i="9"/>
  <c r="K31" i="9"/>
  <c r="L31" i="9" s="1"/>
  <c r="G32" i="9" l="1"/>
  <c r="J33" i="9" s="1"/>
  <c r="F82" i="9"/>
  <c r="E83" i="9"/>
  <c r="I33" i="9" l="1"/>
  <c r="H33" i="9"/>
  <c r="E84" i="9"/>
  <c r="F83" i="9"/>
  <c r="K32" i="9"/>
  <c r="L32" i="9" s="1"/>
  <c r="G33" i="9" l="1"/>
  <c r="J34" i="9" s="1"/>
  <c r="F84" i="9"/>
  <c r="E85" i="9"/>
  <c r="I34" i="9" l="1"/>
  <c r="H34" i="9"/>
  <c r="E86" i="9"/>
  <c r="F85" i="9"/>
  <c r="K33" i="9"/>
  <c r="L33" i="9" s="1"/>
  <c r="G34" i="9" l="1"/>
  <c r="J35" i="9" s="1"/>
  <c r="F86" i="9"/>
  <c r="E87" i="9"/>
  <c r="I35" i="9" l="1"/>
  <c r="H35" i="9"/>
  <c r="E88" i="9"/>
  <c r="F87" i="9"/>
  <c r="K34" i="9"/>
  <c r="L34" i="9" s="1"/>
  <c r="G35" i="9" l="1"/>
  <c r="J36" i="9" s="1"/>
  <c r="F88" i="9"/>
  <c r="E89" i="9"/>
  <c r="I36" i="9" l="1"/>
  <c r="H36" i="9"/>
  <c r="E90" i="9"/>
  <c r="F89" i="9"/>
  <c r="K35" i="9"/>
  <c r="L35" i="9" s="1"/>
  <c r="G36" i="9" l="1"/>
  <c r="J37" i="9" s="1"/>
  <c r="F90" i="9"/>
  <c r="E91" i="9"/>
  <c r="I37" i="9" l="1"/>
  <c r="H37" i="9"/>
  <c r="E92" i="9"/>
  <c r="F91" i="9"/>
  <c r="K36" i="9"/>
  <c r="L36" i="9" s="1"/>
  <c r="G37" i="9" l="1"/>
  <c r="J38" i="9" s="1"/>
  <c r="F92" i="9"/>
  <c r="E93" i="9"/>
  <c r="I38" i="9" l="1"/>
  <c r="H38" i="9"/>
  <c r="E94" i="9"/>
  <c r="F93" i="9"/>
  <c r="K37" i="9"/>
  <c r="L37" i="9" s="1"/>
  <c r="G38" i="9" l="1"/>
  <c r="J39" i="9" s="1"/>
  <c r="F94" i="9"/>
  <c r="E95" i="9"/>
  <c r="I39" i="9" l="1"/>
  <c r="H39" i="9"/>
  <c r="E96" i="9"/>
  <c r="F95" i="9"/>
  <c r="K38" i="9"/>
  <c r="L38" i="9" s="1"/>
  <c r="G39" i="9" l="1"/>
  <c r="J40" i="9" s="1"/>
  <c r="F96" i="9"/>
  <c r="E97" i="9"/>
  <c r="I40" i="9" l="1"/>
  <c r="H40" i="9"/>
  <c r="E98" i="9"/>
  <c r="F97" i="9"/>
  <c r="K39" i="9"/>
  <c r="L39" i="9" s="1"/>
  <c r="G40" i="9" l="1"/>
  <c r="J41" i="9" s="1"/>
  <c r="F98" i="9"/>
  <c r="E99" i="9"/>
  <c r="I41" i="9" l="1"/>
  <c r="H41" i="9"/>
  <c r="E100" i="9"/>
  <c r="F99" i="9"/>
  <c r="K40" i="9"/>
  <c r="L40" i="9" s="1"/>
  <c r="G41" i="9" l="1"/>
  <c r="J42" i="9" s="1"/>
  <c r="F100" i="9"/>
  <c r="E101" i="9"/>
  <c r="I42" i="9" l="1"/>
  <c r="H42" i="9"/>
  <c r="E102" i="9"/>
  <c r="F101" i="9"/>
  <c r="K41" i="9"/>
  <c r="L41" i="9" s="1"/>
  <c r="G42" i="9" l="1"/>
  <c r="J43" i="9" s="1"/>
  <c r="F102" i="9"/>
  <c r="E103" i="9"/>
  <c r="I43" i="9" l="1"/>
  <c r="H43" i="9"/>
  <c r="E104" i="9"/>
  <c r="F103" i="9"/>
  <c r="K42" i="9"/>
  <c r="L42" i="9" s="1"/>
  <c r="G43" i="9" l="1"/>
  <c r="J44" i="9" s="1"/>
  <c r="F104" i="9"/>
  <c r="E105" i="9"/>
  <c r="I44" i="9" l="1"/>
  <c r="H44" i="9"/>
  <c r="E106" i="9"/>
  <c r="F105" i="9"/>
  <c r="K43" i="9"/>
  <c r="L43" i="9" s="1"/>
  <c r="G44" i="9" l="1"/>
  <c r="J45" i="9" s="1"/>
  <c r="F106" i="9"/>
  <c r="E107" i="9"/>
  <c r="I45" i="9" l="1"/>
  <c r="H45" i="9"/>
  <c r="E108" i="9"/>
  <c r="F107" i="9"/>
  <c r="K44" i="9"/>
  <c r="L44" i="9" s="1"/>
  <c r="G45" i="9" l="1"/>
  <c r="J46" i="9" s="1"/>
  <c r="F108" i="9"/>
  <c r="E109" i="9"/>
  <c r="I46" i="9" l="1"/>
  <c r="H46" i="9"/>
  <c r="E110" i="9"/>
  <c r="F109" i="9"/>
  <c r="K45" i="9"/>
  <c r="L45" i="9" s="1"/>
  <c r="G46" i="9" l="1"/>
  <c r="J47" i="9" s="1"/>
  <c r="F110" i="9"/>
  <c r="E111" i="9"/>
  <c r="I47" i="9" l="1"/>
  <c r="H47" i="9"/>
  <c r="E112" i="9"/>
  <c r="F111" i="9"/>
  <c r="K46" i="9"/>
  <c r="L46" i="9" s="1"/>
  <c r="G47" i="9" l="1"/>
  <c r="J48" i="9" s="1"/>
  <c r="F112" i="9"/>
  <c r="E113" i="9"/>
  <c r="I48" i="9" l="1"/>
  <c r="H48" i="9"/>
  <c r="E114" i="9"/>
  <c r="F113" i="9"/>
  <c r="K47" i="9"/>
  <c r="L47" i="9" s="1"/>
  <c r="G48" i="9" l="1"/>
  <c r="J49" i="9" s="1"/>
  <c r="F114" i="9"/>
  <c r="E115" i="9"/>
  <c r="I49" i="9" l="1"/>
  <c r="H49" i="9"/>
  <c r="E116" i="9"/>
  <c r="F115" i="9"/>
  <c r="K48" i="9"/>
  <c r="L48" i="9" s="1"/>
  <c r="G49" i="9" l="1"/>
  <c r="J50" i="9" s="1"/>
  <c r="F116" i="9"/>
  <c r="E117" i="9"/>
  <c r="I50" i="9" l="1"/>
  <c r="H50" i="9"/>
  <c r="E118" i="9"/>
  <c r="F117" i="9"/>
  <c r="K49" i="9"/>
  <c r="L49" i="9" s="1"/>
  <c r="G50" i="9" l="1"/>
  <c r="J51" i="9" s="1"/>
  <c r="F118" i="9"/>
  <c r="E119" i="9"/>
  <c r="I51" i="9" l="1"/>
  <c r="H51" i="9"/>
  <c r="E120" i="9"/>
  <c r="F119" i="9"/>
  <c r="K50" i="9"/>
  <c r="L50" i="9" s="1"/>
  <c r="G51" i="9" l="1"/>
  <c r="J52" i="9" s="1"/>
  <c r="F120" i="9"/>
  <c r="E121" i="9"/>
  <c r="I52" i="9" l="1"/>
  <c r="H52" i="9"/>
  <c r="E122" i="9"/>
  <c r="F121" i="9"/>
  <c r="K51" i="9"/>
  <c r="L51" i="9" s="1"/>
  <c r="G52" i="9" l="1"/>
  <c r="J53" i="9" s="1"/>
  <c r="F122" i="9"/>
  <c r="E123" i="9"/>
  <c r="I53" i="9" l="1"/>
  <c r="H53" i="9"/>
  <c r="E124" i="9"/>
  <c r="F123" i="9"/>
  <c r="K52" i="9"/>
  <c r="L52" i="9" s="1"/>
  <c r="G53" i="9" l="1"/>
  <c r="J54" i="9" s="1"/>
  <c r="F124" i="9"/>
  <c r="E125" i="9"/>
  <c r="I54" i="9" l="1"/>
  <c r="H54" i="9"/>
  <c r="E126" i="9"/>
  <c r="F125" i="9"/>
  <c r="K53" i="9"/>
  <c r="L53" i="9" s="1"/>
  <c r="G54" i="9" l="1"/>
  <c r="J55" i="9" s="1"/>
  <c r="F126" i="9"/>
  <c r="E127" i="9"/>
  <c r="I55" i="9" l="1"/>
  <c r="H55" i="9"/>
  <c r="E128" i="9"/>
  <c r="F127" i="9"/>
  <c r="K54" i="9"/>
  <c r="L54" i="9" s="1"/>
  <c r="G55" i="9" l="1"/>
  <c r="J56" i="9" s="1"/>
  <c r="F128" i="9"/>
  <c r="E129" i="9"/>
  <c r="I56" i="9" l="1"/>
  <c r="H56" i="9"/>
  <c r="E130" i="9"/>
  <c r="F129" i="9"/>
  <c r="K55" i="9"/>
  <c r="L55" i="9" s="1"/>
  <c r="G56" i="9" l="1"/>
  <c r="J57" i="9" s="1"/>
  <c r="F130" i="9"/>
  <c r="E131" i="9"/>
  <c r="I57" i="9" l="1"/>
  <c r="H57" i="9"/>
  <c r="E132" i="9"/>
  <c r="F131" i="9"/>
  <c r="K56" i="9"/>
  <c r="L56" i="9" s="1"/>
  <c r="F132" i="9" l="1"/>
  <c r="G57" i="9"/>
  <c r="J58" i="9" s="1"/>
  <c r="E133" i="9"/>
  <c r="I58" i="9" l="1"/>
  <c r="H58" i="9"/>
  <c r="E134" i="9"/>
  <c r="F133" i="9"/>
  <c r="K57" i="9"/>
  <c r="L57" i="9" s="1"/>
  <c r="F134" i="9" l="1"/>
  <c r="G58" i="9"/>
  <c r="J59" i="9" s="1"/>
  <c r="E135" i="9"/>
  <c r="I59" i="9" l="1"/>
  <c r="H59" i="9"/>
  <c r="F135" i="9"/>
  <c r="E136" i="9"/>
  <c r="K58" i="9"/>
  <c r="L58" i="9" s="1"/>
  <c r="F136" i="9" l="1"/>
  <c r="G59" i="9"/>
  <c r="J60" i="9" s="1"/>
  <c r="E137" i="9"/>
  <c r="I60" i="9" l="1"/>
  <c r="H60" i="9"/>
  <c r="E138" i="9"/>
  <c r="F137" i="9"/>
  <c r="K59" i="9"/>
  <c r="L59" i="9" s="1"/>
  <c r="G60" i="9" l="1"/>
  <c r="J61" i="9" s="1"/>
  <c r="F138" i="9"/>
  <c r="E139" i="9"/>
  <c r="I61" i="9" l="1"/>
  <c r="H61" i="9"/>
  <c r="K60" i="9"/>
  <c r="L60" i="9" s="1"/>
  <c r="E140" i="9"/>
  <c r="F139" i="9"/>
  <c r="G61" i="9" l="1"/>
  <c r="J62" i="9" s="1"/>
  <c r="F140" i="9"/>
  <c r="E141" i="9"/>
  <c r="I62" i="9" l="1"/>
  <c r="H62" i="9"/>
  <c r="G62" i="9" s="1"/>
  <c r="J63" i="9" s="1"/>
  <c r="K61" i="9"/>
  <c r="L61" i="9" s="1"/>
  <c r="F141" i="9"/>
  <c r="E142" i="9"/>
  <c r="I63" i="9" l="1"/>
  <c r="H63" i="9"/>
  <c r="K62" i="9"/>
  <c r="L62" i="9" s="1"/>
  <c r="F142" i="9"/>
  <c r="E143" i="9"/>
  <c r="F143" i="9" l="1"/>
  <c r="G63" i="9"/>
  <c r="J64" i="9" s="1"/>
  <c r="E144" i="9"/>
  <c r="I64" i="9" l="1"/>
  <c r="H64" i="9"/>
  <c r="F144" i="9"/>
  <c r="E145" i="9"/>
  <c r="K63" i="9"/>
  <c r="L63" i="9" s="1"/>
  <c r="F145" i="9" l="1"/>
  <c r="G64" i="9"/>
  <c r="J65" i="9" s="1"/>
  <c r="E146" i="9"/>
  <c r="I65" i="9" l="1"/>
  <c r="H65" i="9"/>
  <c r="E147" i="9"/>
  <c r="F146" i="9"/>
  <c r="K64" i="9"/>
  <c r="L64" i="9" s="1"/>
  <c r="G65" i="9" l="1"/>
  <c r="J66" i="9" s="1"/>
  <c r="F147" i="9"/>
  <c r="E148" i="9"/>
  <c r="I66" i="9" l="1"/>
  <c r="H66" i="9"/>
  <c r="E149" i="9"/>
  <c r="F148" i="9"/>
  <c r="K65" i="9"/>
  <c r="L65" i="9" s="1"/>
  <c r="G66" i="9" l="1"/>
  <c r="J67" i="9" s="1"/>
  <c r="F149" i="9"/>
  <c r="E150" i="9"/>
  <c r="I67" i="9" l="1"/>
  <c r="H67" i="9"/>
  <c r="E151" i="9"/>
  <c r="F150" i="9"/>
  <c r="K66" i="9"/>
  <c r="L66" i="9" s="1"/>
  <c r="G67" i="9" l="1"/>
  <c r="J68" i="9" s="1"/>
  <c r="F151" i="9"/>
  <c r="E152" i="9"/>
  <c r="I68" i="9" l="1"/>
  <c r="H68" i="9"/>
  <c r="G68" i="9" s="1"/>
  <c r="J69" i="9" s="1"/>
  <c r="K67" i="9"/>
  <c r="L67" i="9" s="1"/>
  <c r="E153" i="9"/>
  <c r="F152" i="9"/>
  <c r="I69" i="9" l="1"/>
  <c r="H69" i="9"/>
  <c r="K68" i="9"/>
  <c r="L68" i="9" s="1"/>
  <c r="F153" i="9"/>
  <c r="E154" i="9"/>
  <c r="F154" i="9" l="1"/>
  <c r="G69" i="9"/>
  <c r="J70" i="9" s="1"/>
  <c r="E155" i="9"/>
  <c r="I70" i="9" l="1"/>
  <c r="H70" i="9"/>
  <c r="G70" i="9" s="1"/>
  <c r="J71" i="9" s="1"/>
  <c r="K69" i="9"/>
  <c r="L69" i="9" s="1"/>
  <c r="E156" i="9"/>
  <c r="F155" i="9"/>
  <c r="I71" i="9" l="1"/>
  <c r="H71" i="9"/>
  <c r="K70" i="9"/>
  <c r="L70" i="9" s="1"/>
  <c r="F156" i="9"/>
  <c r="E157" i="9"/>
  <c r="F157" i="9" l="1"/>
  <c r="G71" i="9"/>
  <c r="J72" i="9" s="1"/>
  <c r="E158" i="9"/>
  <c r="I72" i="9" l="1"/>
  <c r="H72" i="9"/>
  <c r="F158" i="9"/>
  <c r="E159" i="9"/>
  <c r="K71" i="9"/>
  <c r="L71" i="9" s="1"/>
  <c r="F159" i="9" l="1"/>
  <c r="G72" i="9"/>
  <c r="J73" i="9" s="1"/>
  <c r="E160" i="9"/>
  <c r="I73" i="9" l="1"/>
  <c r="H73" i="9"/>
  <c r="F160" i="9"/>
  <c r="E161" i="9"/>
  <c r="K72" i="9"/>
  <c r="L72" i="9" s="1"/>
  <c r="F161" i="9" l="1"/>
  <c r="G73" i="9"/>
  <c r="J74" i="9" s="1"/>
  <c r="E162" i="9"/>
  <c r="I74" i="9" l="1"/>
  <c r="H74" i="9"/>
  <c r="F162" i="9"/>
  <c r="E163" i="9"/>
  <c r="K73" i="9"/>
  <c r="L73" i="9" s="1"/>
  <c r="F163" i="9" l="1"/>
  <c r="G74" i="9"/>
  <c r="J75" i="9" s="1"/>
  <c r="E164" i="9"/>
  <c r="I75" i="9" l="1"/>
  <c r="H75" i="9"/>
  <c r="E165" i="9"/>
  <c r="F164" i="9"/>
  <c r="K74" i="9"/>
  <c r="L74" i="9" s="1"/>
  <c r="F165" i="9" l="1"/>
  <c r="G75" i="9"/>
  <c r="J76" i="9" s="1"/>
  <c r="E166" i="9"/>
  <c r="I76" i="9" l="1"/>
  <c r="H76" i="9"/>
  <c r="E167" i="9"/>
  <c r="F166" i="9"/>
  <c r="K75" i="9"/>
  <c r="L75" i="9" s="1"/>
  <c r="F167" i="9" l="1"/>
  <c r="G76" i="9"/>
  <c r="J77" i="9" s="1"/>
  <c r="E168" i="9"/>
  <c r="I77" i="9" l="1"/>
  <c r="H77" i="9"/>
  <c r="E169" i="9"/>
  <c r="F168" i="9"/>
  <c r="K76" i="9"/>
  <c r="L76" i="9" s="1"/>
  <c r="F169" i="9" l="1"/>
  <c r="G77" i="9"/>
  <c r="J78" i="9" s="1"/>
  <c r="E170" i="9"/>
  <c r="I78" i="9" l="1"/>
  <c r="H78" i="9"/>
  <c r="E171" i="9"/>
  <c r="F170" i="9"/>
  <c r="K77" i="9"/>
  <c r="L77" i="9" s="1"/>
  <c r="F171" i="9" l="1"/>
  <c r="G78" i="9"/>
  <c r="J79" i="9" s="1"/>
  <c r="E172" i="9"/>
  <c r="I79" i="9" l="1"/>
  <c r="H79" i="9"/>
  <c r="E173" i="9"/>
  <c r="F172" i="9"/>
  <c r="K78" i="9"/>
  <c r="L78" i="9" s="1"/>
  <c r="F173" i="9" l="1"/>
  <c r="G79" i="9"/>
  <c r="J80" i="9" s="1"/>
  <c r="E174" i="9"/>
  <c r="I80" i="9" l="1"/>
  <c r="H80" i="9"/>
  <c r="E175" i="9"/>
  <c r="F174" i="9"/>
  <c r="K79" i="9"/>
  <c r="L79" i="9" s="1"/>
  <c r="F175" i="9" l="1"/>
  <c r="G80" i="9"/>
  <c r="J81" i="9" s="1"/>
  <c r="E176" i="9"/>
  <c r="I81" i="9" l="1"/>
  <c r="H81" i="9"/>
  <c r="E177" i="9"/>
  <c r="F176" i="9"/>
  <c r="K80" i="9"/>
  <c r="L80" i="9" s="1"/>
  <c r="F177" i="9" l="1"/>
  <c r="G81" i="9"/>
  <c r="J82" i="9" s="1"/>
  <c r="E178" i="9"/>
  <c r="I82" i="9" l="1"/>
  <c r="H82" i="9"/>
  <c r="E179" i="9"/>
  <c r="F178" i="9"/>
  <c r="K81" i="9"/>
  <c r="L81" i="9" s="1"/>
  <c r="G82" i="9" l="1"/>
  <c r="J83" i="9" s="1"/>
  <c r="F179" i="9"/>
  <c r="E180" i="9"/>
  <c r="I83" i="9" l="1"/>
  <c r="H83" i="9"/>
  <c r="E181" i="9"/>
  <c r="F180" i="9"/>
  <c r="K82" i="9"/>
  <c r="L82" i="9" s="1"/>
  <c r="G83" i="9" l="1"/>
  <c r="J84" i="9" s="1"/>
  <c r="F181" i="9"/>
  <c r="E182" i="9"/>
  <c r="I84" i="9" l="1"/>
  <c r="H84" i="9"/>
  <c r="E183" i="9"/>
  <c r="F182" i="9"/>
  <c r="K83" i="9"/>
  <c r="L83" i="9" s="1"/>
  <c r="F183" i="9" l="1"/>
  <c r="G84" i="9"/>
  <c r="J85" i="9" s="1"/>
  <c r="E184" i="9"/>
  <c r="I85" i="9" l="1"/>
  <c r="H85" i="9"/>
  <c r="E185" i="9"/>
  <c r="F184" i="9"/>
  <c r="K84" i="9"/>
  <c r="L84" i="9" s="1"/>
  <c r="F185" i="9" l="1"/>
  <c r="G85" i="9"/>
  <c r="J86" i="9" s="1"/>
  <c r="E186" i="9"/>
  <c r="I86" i="9" l="1"/>
  <c r="H86" i="9"/>
  <c r="E187" i="9"/>
  <c r="F186" i="9"/>
  <c r="K85" i="9"/>
  <c r="L85" i="9" s="1"/>
  <c r="F187" i="9" l="1"/>
  <c r="G86" i="9"/>
  <c r="J87" i="9" s="1"/>
  <c r="E188" i="9"/>
  <c r="I87" i="9" l="1"/>
  <c r="H87" i="9"/>
  <c r="E189" i="9"/>
  <c r="F188" i="9"/>
  <c r="K86" i="9"/>
  <c r="L86" i="9" s="1"/>
  <c r="F189" i="9" l="1"/>
  <c r="G87" i="9"/>
  <c r="J88" i="9" s="1"/>
  <c r="E190" i="9"/>
  <c r="I88" i="9" l="1"/>
  <c r="H88" i="9"/>
  <c r="E191" i="9"/>
  <c r="F190" i="9"/>
  <c r="K87" i="9"/>
  <c r="L87" i="9" s="1"/>
  <c r="G88" i="9" l="1"/>
  <c r="J89" i="9" s="1"/>
  <c r="F191" i="9"/>
  <c r="E192" i="9"/>
  <c r="I89" i="9" l="1"/>
  <c r="H89" i="9"/>
  <c r="F192" i="9"/>
  <c r="E193" i="9"/>
  <c r="K88" i="9"/>
  <c r="L88" i="9" s="1"/>
  <c r="G89" i="9" l="1"/>
  <c r="J90" i="9" s="1"/>
  <c r="F193" i="9"/>
  <c r="E194" i="9"/>
  <c r="I90" i="9" l="1"/>
  <c r="H90" i="9"/>
  <c r="F194" i="9"/>
  <c r="E195" i="9"/>
  <c r="K89" i="9"/>
  <c r="L89" i="9" s="1"/>
  <c r="G90" i="9" l="1"/>
  <c r="J91" i="9" s="1"/>
  <c r="F195" i="9"/>
  <c r="E196" i="9"/>
  <c r="I91" i="9" l="1"/>
  <c r="H91" i="9"/>
  <c r="E197" i="9"/>
  <c r="F196" i="9"/>
  <c r="K90" i="9"/>
  <c r="L90" i="9" s="1"/>
  <c r="G91" i="9" l="1"/>
  <c r="J92" i="9" s="1"/>
  <c r="F197" i="9"/>
  <c r="E198" i="9"/>
  <c r="I92" i="9" l="1"/>
  <c r="H92" i="9"/>
  <c r="F198" i="9"/>
  <c r="E199" i="9"/>
  <c r="K91" i="9"/>
  <c r="L91" i="9" s="1"/>
  <c r="G92" i="9" l="1"/>
  <c r="J93" i="9" s="1"/>
  <c r="F199" i="9"/>
  <c r="E200" i="9"/>
  <c r="I93" i="9" l="1"/>
  <c r="H93" i="9"/>
  <c r="F200" i="9"/>
  <c r="E201" i="9"/>
  <c r="K92" i="9"/>
  <c r="L92" i="9" s="1"/>
  <c r="G93" i="9" l="1"/>
  <c r="J94" i="9" s="1"/>
  <c r="E202" i="9"/>
  <c r="F201" i="9"/>
  <c r="I94" i="9" l="1"/>
  <c r="H94" i="9"/>
  <c r="F202" i="9"/>
  <c r="E203" i="9"/>
  <c r="K93" i="9"/>
  <c r="L93" i="9" s="1"/>
  <c r="G94" i="9" l="1"/>
  <c r="J95" i="9" s="1"/>
  <c r="F203" i="9"/>
  <c r="E204" i="9"/>
  <c r="I95" i="9" l="1"/>
  <c r="H95" i="9"/>
  <c r="F204" i="9"/>
  <c r="E205" i="9"/>
  <c r="K94" i="9"/>
  <c r="L94" i="9" s="1"/>
  <c r="G95" i="9" l="1"/>
  <c r="J96" i="9" s="1"/>
  <c r="F205" i="9"/>
  <c r="E206" i="9"/>
  <c r="I96" i="9" l="1"/>
  <c r="H96" i="9"/>
  <c r="E207" i="9"/>
  <c r="F206" i="9"/>
  <c r="K95" i="9"/>
  <c r="L95" i="9" s="1"/>
  <c r="G96" i="9" l="1"/>
  <c r="J97" i="9" s="1"/>
  <c r="E208" i="9"/>
  <c r="F207" i="9"/>
  <c r="I97" i="9" l="1"/>
  <c r="H97" i="9"/>
  <c r="E209" i="9"/>
  <c r="F208" i="9"/>
  <c r="K96" i="9"/>
  <c r="L96" i="9" s="1"/>
  <c r="G97" i="9" l="1"/>
  <c r="J98" i="9" s="1"/>
  <c r="F209" i="9"/>
  <c r="E210" i="9"/>
  <c r="I98" i="9" l="1"/>
  <c r="H98" i="9"/>
  <c r="F210" i="9"/>
  <c r="E211" i="9"/>
  <c r="K97" i="9"/>
  <c r="L97" i="9" s="1"/>
  <c r="G98" i="9" l="1"/>
  <c r="J99" i="9" s="1"/>
  <c r="F211" i="9"/>
  <c r="E212" i="9"/>
  <c r="I99" i="9" l="1"/>
  <c r="H99" i="9"/>
  <c r="F212" i="9"/>
  <c r="E213" i="9"/>
  <c r="K98" i="9"/>
  <c r="L98" i="9" s="1"/>
  <c r="G99" i="9" l="1"/>
  <c r="J100" i="9" s="1"/>
  <c r="F213" i="9"/>
  <c r="E214" i="9"/>
  <c r="I100" i="9" l="1"/>
  <c r="H100" i="9"/>
  <c r="F214" i="9"/>
  <c r="E215" i="9"/>
  <c r="K99" i="9"/>
  <c r="L99" i="9" s="1"/>
  <c r="G100" i="9" l="1"/>
  <c r="J101" i="9" s="1"/>
  <c r="F215" i="9"/>
  <c r="E216" i="9"/>
  <c r="I101" i="9" l="1"/>
  <c r="H101" i="9"/>
  <c r="F216" i="9"/>
  <c r="E217" i="9"/>
  <c r="K100" i="9"/>
  <c r="L100" i="9" s="1"/>
  <c r="G101" i="9" l="1"/>
  <c r="J102" i="9" s="1"/>
  <c r="F217" i="9"/>
  <c r="E218" i="9"/>
  <c r="I102" i="9" l="1"/>
  <c r="H102" i="9"/>
  <c r="F218" i="9"/>
  <c r="E219" i="9"/>
  <c r="K101" i="9"/>
  <c r="L101" i="9" s="1"/>
  <c r="G102" i="9" l="1"/>
  <c r="J103" i="9" s="1"/>
  <c r="F219" i="9"/>
  <c r="I103" i="9" l="1"/>
  <c r="H103" i="9"/>
  <c r="K102" i="9"/>
  <c r="L102" i="9" s="1"/>
  <c r="G103" i="9" l="1"/>
  <c r="J104" i="9" s="1"/>
  <c r="I104" i="9" l="1"/>
  <c r="H104" i="9"/>
  <c r="K103" i="9"/>
  <c r="L103" i="9" s="1"/>
  <c r="G104" i="9" l="1"/>
  <c r="J105" i="9" s="1"/>
  <c r="I105" i="9" l="1"/>
  <c r="H105" i="9"/>
  <c r="G105" i="9" s="1"/>
  <c r="J106" i="9" s="1"/>
  <c r="K104" i="9"/>
  <c r="L104" i="9" s="1"/>
  <c r="I106" i="9" l="1"/>
  <c r="H106" i="9"/>
  <c r="K105" i="9"/>
  <c r="L105" i="9" s="1"/>
  <c r="G106" i="9" l="1"/>
  <c r="J107" i="9" s="1"/>
  <c r="I107" i="9" l="1"/>
  <c r="H107" i="9"/>
  <c r="G107" i="9" s="1"/>
  <c r="J108" i="9" s="1"/>
  <c r="K106" i="9"/>
  <c r="L106" i="9" s="1"/>
  <c r="I108" i="9" l="1"/>
  <c r="H108" i="9"/>
  <c r="G108" i="9" s="1"/>
  <c r="J109" i="9" s="1"/>
  <c r="K107" i="9"/>
  <c r="L107" i="9" s="1"/>
  <c r="I109" i="9" l="1"/>
  <c r="H109" i="9"/>
  <c r="G109" i="9" s="1"/>
  <c r="J110" i="9" s="1"/>
  <c r="I110" i="9" l="1"/>
  <c r="H110" i="9"/>
  <c r="G110" i="9" s="1"/>
  <c r="J111" i="9" s="1"/>
  <c r="K108" i="9"/>
  <c r="L108" i="9" s="1"/>
  <c r="K109" i="9"/>
  <c r="L109" i="9" s="1"/>
  <c r="I111" i="9" l="1"/>
  <c r="H111" i="9"/>
  <c r="K110" i="9"/>
  <c r="L110" i="9" s="1"/>
  <c r="G111" i="9" l="1"/>
  <c r="J112" i="9" s="1"/>
  <c r="I112" i="9" l="1"/>
  <c r="H112" i="9"/>
  <c r="K111" i="9"/>
  <c r="L111" i="9" s="1"/>
  <c r="G112" i="9" l="1"/>
  <c r="J113" i="9" s="1"/>
  <c r="I113" i="9" l="1"/>
  <c r="H113" i="9"/>
  <c r="G113" i="9" s="1"/>
  <c r="J114" i="9" s="1"/>
  <c r="K112" i="9"/>
  <c r="L112" i="9" s="1"/>
  <c r="I114" i="9" l="1"/>
  <c r="H114" i="9"/>
  <c r="K113" i="9"/>
  <c r="L113" i="9" s="1"/>
  <c r="G114" i="9" l="1"/>
  <c r="J115" i="9" s="1"/>
  <c r="I115" i="9" l="1"/>
  <c r="H115" i="9"/>
  <c r="K114" i="9"/>
  <c r="L114" i="9" s="1"/>
  <c r="G115" i="9" l="1"/>
  <c r="J116" i="9" s="1"/>
  <c r="I116" i="9" l="1"/>
  <c r="H116" i="9"/>
  <c r="K115" i="9"/>
  <c r="L115" i="9" s="1"/>
  <c r="G116" i="9" l="1"/>
  <c r="J117" i="9" s="1"/>
  <c r="I117" i="9" l="1"/>
  <c r="H117" i="9"/>
  <c r="G117" i="9" s="1"/>
  <c r="J118" i="9" s="1"/>
  <c r="K116" i="9"/>
  <c r="L116" i="9" s="1"/>
  <c r="I118" i="9" l="1"/>
  <c r="H118" i="9"/>
  <c r="G118" i="9" s="1"/>
  <c r="J119" i="9" s="1"/>
  <c r="K117" i="9"/>
  <c r="L117" i="9" s="1"/>
  <c r="I119" i="9" l="1"/>
  <c r="H119" i="9"/>
  <c r="K118" i="9"/>
  <c r="L118" i="9" s="1"/>
  <c r="G119" i="9" l="1"/>
  <c r="J120" i="9" s="1"/>
  <c r="I120" i="9" l="1"/>
  <c r="H120" i="9"/>
  <c r="K119" i="9"/>
  <c r="L119" i="9" s="1"/>
  <c r="G120" i="9" l="1"/>
  <c r="J121" i="9" s="1"/>
  <c r="I121" i="9" l="1"/>
  <c r="H121" i="9"/>
  <c r="G121" i="9" s="1"/>
  <c r="J122" i="9" s="1"/>
  <c r="K120" i="9"/>
  <c r="L120" i="9" s="1"/>
  <c r="I122" i="9" l="1"/>
  <c r="H122" i="9"/>
  <c r="G122" i="9" s="1"/>
  <c r="J123" i="9" s="1"/>
  <c r="K121" i="9"/>
  <c r="L121" i="9" s="1"/>
  <c r="I123" i="9" l="1"/>
  <c r="H123" i="9"/>
  <c r="K122" i="9"/>
  <c r="L122" i="9" s="1"/>
  <c r="G123" i="9" l="1"/>
  <c r="J124" i="9" s="1"/>
  <c r="I124" i="9" l="1"/>
  <c r="H124" i="9"/>
  <c r="K123" i="9"/>
  <c r="L123" i="9" s="1"/>
  <c r="G124" i="9" l="1"/>
  <c r="J125" i="9" s="1"/>
  <c r="I125" i="9" l="1"/>
  <c r="H125" i="9"/>
  <c r="G125" i="9" s="1"/>
  <c r="J126" i="9" s="1"/>
  <c r="K124" i="9"/>
  <c r="L124" i="9" s="1"/>
  <c r="I126" i="9" l="1"/>
  <c r="H126" i="9"/>
  <c r="G126" i="9" s="1"/>
  <c r="J127" i="9" s="1"/>
  <c r="K125" i="9"/>
  <c r="L125" i="9" s="1"/>
  <c r="I127" i="9" l="1"/>
  <c r="H127" i="9"/>
  <c r="G127" i="9" s="1"/>
  <c r="J128" i="9" s="1"/>
  <c r="K126" i="9"/>
  <c r="L126" i="9" s="1"/>
  <c r="I128" i="9" l="1"/>
  <c r="H128" i="9"/>
  <c r="G128" i="9" s="1"/>
  <c r="J129" i="9" s="1"/>
  <c r="K127" i="9"/>
  <c r="L127" i="9" s="1"/>
  <c r="I129" i="9" l="1"/>
  <c r="H129" i="9"/>
  <c r="G129" i="9" s="1"/>
  <c r="J130" i="9" s="1"/>
  <c r="K128" i="9"/>
  <c r="L128" i="9" s="1"/>
  <c r="I130" i="9" l="1"/>
  <c r="H130" i="9"/>
  <c r="G130" i="9" s="1"/>
  <c r="J131" i="9" s="1"/>
  <c r="K129" i="9"/>
  <c r="L129" i="9" s="1"/>
  <c r="I131" i="9" l="1"/>
  <c r="H131" i="9"/>
  <c r="G131" i="9" s="1"/>
  <c r="J132" i="9" s="1"/>
  <c r="K130" i="9"/>
  <c r="L130" i="9" s="1"/>
  <c r="I132" i="9" l="1"/>
  <c r="H132" i="9"/>
  <c r="K131" i="9"/>
  <c r="L131" i="9" s="1"/>
  <c r="G132" i="9" l="1"/>
  <c r="J133" i="9" s="1"/>
  <c r="I133" i="9" l="1"/>
  <c r="H133" i="9"/>
  <c r="K132" i="9"/>
  <c r="L132" i="9" s="1"/>
  <c r="G133" i="9" l="1"/>
  <c r="J134" i="9" s="1"/>
  <c r="I134" i="9" l="1"/>
  <c r="H134" i="9"/>
  <c r="K133" i="9"/>
  <c r="L133" i="9" s="1"/>
  <c r="G134" i="9" l="1"/>
  <c r="J135" i="9" s="1"/>
  <c r="I135" i="9" l="1"/>
  <c r="H135" i="9"/>
  <c r="G135" i="9" s="1"/>
  <c r="J136" i="9" s="1"/>
  <c r="K134" i="9"/>
  <c r="L134" i="9" s="1"/>
  <c r="I136" i="9" l="1"/>
  <c r="H136" i="9"/>
  <c r="G136" i="9" s="1"/>
  <c r="J137" i="9" s="1"/>
  <c r="K135" i="9"/>
  <c r="L135" i="9" s="1"/>
  <c r="I137" i="9" l="1"/>
  <c r="H137" i="9"/>
  <c r="K136" i="9"/>
  <c r="L136" i="9" s="1"/>
  <c r="G137" i="9" l="1"/>
  <c r="J138" i="9" s="1"/>
  <c r="I138" i="9" l="1"/>
  <c r="H138" i="9"/>
  <c r="K137" i="9"/>
  <c r="L137" i="9" s="1"/>
  <c r="G138" i="9" l="1"/>
  <c r="J139" i="9" s="1"/>
  <c r="I139" i="9" l="1"/>
  <c r="H139" i="9"/>
  <c r="K138" i="9"/>
  <c r="L138" i="9" s="1"/>
  <c r="G139" i="9" l="1"/>
  <c r="J140" i="9" s="1"/>
  <c r="I140" i="9" l="1"/>
  <c r="H140" i="9"/>
  <c r="K139" i="9"/>
  <c r="L139" i="9" s="1"/>
  <c r="G140" i="9" l="1"/>
  <c r="J141" i="9" s="1"/>
  <c r="I141" i="9" l="1"/>
  <c r="H141" i="9"/>
  <c r="K140" i="9"/>
  <c r="L140" i="9" s="1"/>
  <c r="G141" i="9" l="1"/>
  <c r="J142" i="9" s="1"/>
  <c r="I142" i="9" l="1"/>
  <c r="H142" i="9"/>
  <c r="K141" i="9"/>
  <c r="L141" i="9" s="1"/>
  <c r="G142" i="9" l="1"/>
  <c r="J143" i="9" s="1"/>
  <c r="I143" i="9" l="1"/>
  <c r="H143" i="9"/>
  <c r="K142" i="9"/>
  <c r="L142" i="9" s="1"/>
  <c r="G143" i="9" l="1"/>
  <c r="J144" i="9" s="1"/>
  <c r="I144" i="9" l="1"/>
  <c r="H144" i="9"/>
  <c r="K143" i="9"/>
  <c r="L143" i="9" s="1"/>
  <c r="G144" i="9" l="1"/>
  <c r="J145" i="9" s="1"/>
  <c r="I145" i="9" l="1"/>
  <c r="H145" i="9"/>
  <c r="K144" i="9"/>
  <c r="L144" i="9" s="1"/>
  <c r="G145" i="9" l="1"/>
  <c r="J146" i="9" s="1"/>
  <c r="I146" i="9" l="1"/>
  <c r="H146" i="9"/>
  <c r="G146" i="9" s="1"/>
  <c r="J147" i="9" s="1"/>
  <c r="K145" i="9"/>
  <c r="L145" i="9" s="1"/>
  <c r="I147" i="9" l="1"/>
  <c r="H147" i="9"/>
  <c r="K146" i="9"/>
  <c r="L146" i="9" s="1"/>
  <c r="G147" i="9" l="1"/>
  <c r="J148" i="9" s="1"/>
  <c r="I148" i="9" l="1"/>
  <c r="H148" i="9"/>
  <c r="K147" i="9"/>
  <c r="L147" i="9" s="1"/>
  <c r="G148" i="9" l="1"/>
  <c r="J149" i="9" s="1"/>
  <c r="I149" i="9" l="1"/>
  <c r="H149" i="9"/>
  <c r="K148" i="9"/>
  <c r="L148" i="9" s="1"/>
  <c r="G149" i="9" l="1"/>
  <c r="J150" i="9" s="1"/>
  <c r="I150" i="9" l="1"/>
  <c r="H150" i="9"/>
  <c r="K149" i="9"/>
  <c r="L149" i="9" s="1"/>
  <c r="G150" i="9" l="1"/>
  <c r="J151" i="9" s="1"/>
  <c r="I151" i="9" l="1"/>
  <c r="H151" i="9"/>
  <c r="K150" i="9"/>
  <c r="L150" i="9" s="1"/>
  <c r="G151" i="9" l="1"/>
  <c r="J152" i="9" s="1"/>
  <c r="I152" i="9" l="1"/>
  <c r="H152" i="9"/>
  <c r="K151" i="9"/>
  <c r="L151" i="9" s="1"/>
  <c r="G152" i="9" l="1"/>
  <c r="J153" i="9" s="1"/>
  <c r="I153" i="9" l="1"/>
  <c r="H153" i="9"/>
  <c r="K152" i="9"/>
  <c r="L152" i="9" s="1"/>
  <c r="G153" i="9" l="1"/>
  <c r="J154" i="9" s="1"/>
  <c r="I154" i="9" l="1"/>
  <c r="H154" i="9"/>
  <c r="K153" i="9"/>
  <c r="L153" i="9" s="1"/>
  <c r="G154" i="9" l="1"/>
  <c r="J155" i="9" s="1"/>
  <c r="I155" i="9" l="1"/>
  <c r="H155" i="9"/>
  <c r="K154" i="9"/>
  <c r="L154" i="9" s="1"/>
  <c r="G155" i="9" l="1"/>
  <c r="J156" i="9" s="1"/>
  <c r="I156" i="9" l="1"/>
  <c r="H156" i="9"/>
  <c r="K155" i="9"/>
  <c r="L155" i="9" s="1"/>
  <c r="G156" i="9" l="1"/>
  <c r="J157" i="9" s="1"/>
  <c r="I157" i="9" l="1"/>
  <c r="H157" i="9"/>
  <c r="G157" i="9" s="1"/>
  <c r="J158" i="9" s="1"/>
  <c r="K156" i="9"/>
  <c r="L156" i="9" s="1"/>
  <c r="I158" i="9" l="1"/>
  <c r="H158" i="9"/>
  <c r="K157" i="9"/>
  <c r="L157" i="9" s="1"/>
  <c r="G158" i="9" l="1"/>
  <c r="J159" i="9" s="1"/>
  <c r="I159" i="9" l="1"/>
  <c r="H159" i="9"/>
  <c r="K158" i="9"/>
  <c r="L158" i="9" s="1"/>
  <c r="G159" i="9" l="1"/>
  <c r="J160" i="9" s="1"/>
  <c r="I160" i="9" l="1"/>
  <c r="H160" i="9"/>
  <c r="K159" i="9"/>
  <c r="L159" i="9" s="1"/>
  <c r="G160" i="9" l="1"/>
  <c r="J161" i="9" s="1"/>
  <c r="I161" i="9" l="1"/>
  <c r="H161" i="9"/>
  <c r="G161" i="9" s="1"/>
  <c r="J162" i="9" s="1"/>
  <c r="K160" i="9"/>
  <c r="L160" i="9" s="1"/>
  <c r="I162" i="9" l="1"/>
  <c r="H162" i="9"/>
  <c r="G162" i="9" s="1"/>
  <c r="J163" i="9" s="1"/>
  <c r="K161" i="9"/>
  <c r="L161" i="9" s="1"/>
  <c r="I163" i="9" l="1"/>
  <c r="H163" i="9"/>
  <c r="K162" i="9"/>
  <c r="L162" i="9" s="1"/>
  <c r="G163" i="9" l="1"/>
  <c r="J164" i="9" s="1"/>
  <c r="I164" i="9" l="1"/>
  <c r="H164" i="9"/>
  <c r="K163" i="9"/>
  <c r="L163" i="9" s="1"/>
  <c r="G164" i="9" l="1"/>
  <c r="J165" i="9" s="1"/>
  <c r="I165" i="9" l="1"/>
  <c r="H165" i="9"/>
  <c r="K164" i="9"/>
  <c r="L164" i="9" s="1"/>
  <c r="G165" i="9" l="1"/>
  <c r="J166" i="9" s="1"/>
  <c r="I166" i="9" l="1"/>
  <c r="H166" i="9"/>
  <c r="G166" i="9" s="1"/>
  <c r="J167" i="9" s="1"/>
  <c r="K165" i="9"/>
  <c r="L165" i="9" s="1"/>
  <c r="I167" i="9" l="1"/>
  <c r="H167" i="9"/>
  <c r="K166" i="9"/>
  <c r="L166" i="9" s="1"/>
  <c r="G167" i="9" l="1"/>
  <c r="J168" i="9" s="1"/>
  <c r="I168" i="9" l="1"/>
  <c r="H168" i="9"/>
  <c r="K167" i="9"/>
  <c r="L167" i="9" s="1"/>
  <c r="G168" i="9" l="1"/>
  <c r="J169" i="9" s="1"/>
  <c r="I169" i="9" l="1"/>
  <c r="H169" i="9"/>
  <c r="K168" i="9"/>
  <c r="L168" i="9" s="1"/>
  <c r="G169" i="9" l="1"/>
  <c r="J170" i="9" s="1"/>
  <c r="I170" i="9" l="1"/>
  <c r="H170" i="9"/>
  <c r="K169" i="9"/>
  <c r="L169" i="9" s="1"/>
  <c r="G170" i="9" l="1"/>
  <c r="J171" i="9" s="1"/>
  <c r="I171" i="9" l="1"/>
  <c r="H171" i="9"/>
  <c r="K170" i="9"/>
  <c r="L170" i="9" s="1"/>
  <c r="G171" i="9" l="1"/>
  <c r="J172" i="9" s="1"/>
  <c r="I172" i="9" l="1"/>
  <c r="H172" i="9"/>
  <c r="K171" i="9"/>
  <c r="L171" i="9" s="1"/>
  <c r="G172" i="9" l="1"/>
  <c r="J173" i="9" s="1"/>
  <c r="I173" i="9" l="1"/>
  <c r="H173" i="9"/>
  <c r="G173" i="9" s="1"/>
  <c r="J174" i="9" s="1"/>
  <c r="K172" i="9"/>
  <c r="L172" i="9" s="1"/>
  <c r="I174" i="9" l="1"/>
  <c r="H174" i="9"/>
  <c r="K173" i="9"/>
  <c r="L173" i="9" s="1"/>
  <c r="G174" i="9" l="1"/>
  <c r="J175" i="9" s="1"/>
  <c r="I175" i="9" l="1"/>
  <c r="H175" i="9"/>
  <c r="K174" i="9"/>
  <c r="L174" i="9" s="1"/>
  <c r="G175" i="9" l="1"/>
  <c r="J176" i="9" s="1"/>
  <c r="I176" i="9" l="1"/>
  <c r="H176" i="9"/>
  <c r="K175" i="9"/>
  <c r="L175" i="9" s="1"/>
  <c r="G176" i="9" l="1"/>
  <c r="J177" i="9" s="1"/>
  <c r="I177" i="9" l="1"/>
  <c r="H177" i="9"/>
  <c r="G177" i="9" s="1"/>
  <c r="J178" i="9" s="1"/>
  <c r="K176" i="9"/>
  <c r="L176" i="9" s="1"/>
  <c r="I178" i="9" l="1"/>
  <c r="H178" i="9"/>
  <c r="G178" i="9" s="1"/>
  <c r="J179" i="9" s="1"/>
  <c r="K177" i="9"/>
  <c r="L177" i="9" s="1"/>
  <c r="I179" i="9" l="1"/>
  <c r="H179" i="9"/>
  <c r="G179" i="9" s="1"/>
  <c r="J180" i="9" s="1"/>
  <c r="K178" i="9"/>
  <c r="L178" i="9" s="1"/>
  <c r="I180" i="9" l="1"/>
  <c r="H180" i="9"/>
  <c r="G180" i="9" s="1"/>
  <c r="J181" i="9" s="1"/>
  <c r="K179" i="9"/>
  <c r="L179" i="9" s="1"/>
  <c r="I181" i="9" l="1"/>
  <c r="H181" i="9"/>
  <c r="K180" i="9"/>
  <c r="L180" i="9" s="1"/>
  <c r="G181" i="9" l="1"/>
  <c r="J182" i="9" s="1"/>
  <c r="I182" i="9" l="1"/>
  <c r="H182" i="9"/>
  <c r="G182" i="9" s="1"/>
  <c r="J183" i="9" s="1"/>
  <c r="K181" i="9"/>
  <c r="L181" i="9" s="1"/>
  <c r="I183" i="9" l="1"/>
  <c r="H183" i="9"/>
  <c r="K182" i="9"/>
  <c r="L182" i="9" s="1"/>
  <c r="G183" i="9" l="1"/>
  <c r="J184" i="9" s="1"/>
  <c r="I184" i="9" l="1"/>
  <c r="H184" i="9"/>
  <c r="K183" i="9"/>
  <c r="L183" i="9" s="1"/>
  <c r="G184" i="9" l="1"/>
  <c r="J185" i="9" s="1"/>
  <c r="I185" i="9" l="1"/>
  <c r="H185" i="9"/>
  <c r="K184" i="9"/>
  <c r="L184" i="9" s="1"/>
  <c r="G185" i="9" l="1"/>
  <c r="J186" i="9" s="1"/>
  <c r="I186" i="9" l="1"/>
  <c r="H186" i="9"/>
  <c r="K185" i="9"/>
  <c r="L185" i="9" s="1"/>
  <c r="G186" i="9" l="1"/>
  <c r="J187" i="9" s="1"/>
  <c r="I187" i="9" l="1"/>
  <c r="H187" i="9"/>
  <c r="G187" i="9" s="1"/>
  <c r="J188" i="9" s="1"/>
  <c r="K186" i="9"/>
  <c r="L186" i="9" s="1"/>
  <c r="I188" i="9" l="1"/>
  <c r="H188" i="9"/>
  <c r="K187" i="9"/>
  <c r="L187" i="9" s="1"/>
  <c r="G188" i="9" l="1"/>
  <c r="J189" i="9" s="1"/>
  <c r="I189" i="9" l="1"/>
  <c r="H189" i="9"/>
  <c r="K188" i="9"/>
  <c r="L188" i="9" s="1"/>
  <c r="G189" i="9" l="1"/>
  <c r="J190" i="9" s="1"/>
  <c r="I190" i="9" l="1"/>
  <c r="H190" i="9"/>
  <c r="K189" i="9"/>
  <c r="L189" i="9" s="1"/>
  <c r="G190" i="9" l="1"/>
  <c r="J191" i="9" s="1"/>
  <c r="I191" i="9" l="1"/>
  <c r="H191" i="9"/>
  <c r="K190" i="9"/>
  <c r="L190" i="9" s="1"/>
  <c r="G191" i="9" l="1"/>
  <c r="J192" i="9" s="1"/>
  <c r="I192" i="9" l="1"/>
  <c r="H192" i="9"/>
  <c r="K191" i="9"/>
  <c r="L191" i="9" s="1"/>
  <c r="G192" i="9" l="1"/>
  <c r="J193" i="9" s="1"/>
  <c r="I193" i="9" l="1"/>
  <c r="H193" i="9"/>
  <c r="K192" i="9"/>
  <c r="L192" i="9" s="1"/>
  <c r="G193" i="9" l="1"/>
  <c r="J194" i="9" s="1"/>
  <c r="I194" i="9" l="1"/>
  <c r="H194" i="9"/>
  <c r="K193" i="9"/>
  <c r="L193" i="9" s="1"/>
  <c r="G194" i="9" l="1"/>
  <c r="J195" i="9" s="1"/>
  <c r="I195" i="9" l="1"/>
  <c r="H195" i="9"/>
  <c r="K194" i="9"/>
  <c r="L194" i="9" s="1"/>
  <c r="G195" i="9" l="1"/>
  <c r="J196" i="9" s="1"/>
  <c r="I196" i="9" l="1"/>
  <c r="H196" i="9"/>
  <c r="K195" i="9"/>
  <c r="L195" i="9" s="1"/>
  <c r="G196" i="9" l="1"/>
  <c r="J197" i="9" s="1"/>
  <c r="I197" i="9" l="1"/>
  <c r="H197" i="9"/>
  <c r="K196" i="9"/>
  <c r="L196" i="9" s="1"/>
  <c r="G197" i="9" l="1"/>
  <c r="J198" i="9" s="1"/>
  <c r="I198" i="9" l="1"/>
  <c r="H198" i="9"/>
  <c r="K197" i="9"/>
  <c r="L197" i="9" s="1"/>
  <c r="G198" i="9" l="1"/>
  <c r="J199" i="9" s="1"/>
  <c r="I199" i="9" l="1"/>
  <c r="H199" i="9"/>
  <c r="K198" i="9"/>
  <c r="L198" i="9" s="1"/>
  <c r="G199" i="9" l="1"/>
  <c r="J200" i="9" s="1"/>
  <c r="I200" i="9" l="1"/>
  <c r="H200" i="9"/>
  <c r="K199" i="9"/>
  <c r="L199" i="9" s="1"/>
  <c r="G200" i="9" l="1"/>
  <c r="J201" i="9" s="1"/>
  <c r="I201" i="9" l="1"/>
  <c r="H201" i="9"/>
  <c r="K200" i="9"/>
  <c r="L200" i="9" s="1"/>
  <c r="G201" i="9" l="1"/>
  <c r="J202" i="9" s="1"/>
  <c r="I202" i="9" l="1"/>
  <c r="H202" i="9"/>
  <c r="K201" i="9"/>
  <c r="L201" i="9" s="1"/>
  <c r="G202" i="9" l="1"/>
  <c r="J203" i="9" s="1"/>
  <c r="I203" i="9" l="1"/>
  <c r="H203" i="9"/>
  <c r="K202" i="9"/>
  <c r="L202" i="9" s="1"/>
  <c r="G203" i="9" l="1"/>
  <c r="J204" i="9" s="1"/>
  <c r="I204" i="9" l="1"/>
  <c r="H204" i="9"/>
  <c r="K203" i="9"/>
  <c r="L203" i="9" s="1"/>
  <c r="G204" i="9" l="1"/>
  <c r="J205" i="9" s="1"/>
  <c r="I205" i="9" l="1"/>
  <c r="H205" i="9"/>
  <c r="K204" i="9"/>
  <c r="L204" i="9" s="1"/>
  <c r="G205" i="9" l="1"/>
  <c r="J206" i="9" s="1"/>
  <c r="I206" i="9" l="1"/>
  <c r="H206" i="9"/>
  <c r="K205" i="9"/>
  <c r="L205" i="9" s="1"/>
  <c r="G206" i="9" l="1"/>
  <c r="J207" i="9" s="1"/>
  <c r="I207" i="9" l="1"/>
  <c r="H207" i="9"/>
  <c r="K206" i="9"/>
  <c r="L206" i="9" s="1"/>
  <c r="G207" i="9" l="1"/>
  <c r="J208" i="9" s="1"/>
  <c r="I208" i="9" l="1"/>
  <c r="H208" i="9"/>
  <c r="K207" i="9"/>
  <c r="L207" i="9" s="1"/>
  <c r="G208" i="9" l="1"/>
  <c r="J209" i="9" s="1"/>
  <c r="I209" i="9" l="1"/>
  <c r="H209" i="9"/>
  <c r="K208" i="9"/>
  <c r="L208" i="9" s="1"/>
  <c r="G209" i="9" l="1"/>
  <c r="J210" i="9" s="1"/>
  <c r="I210" i="9" l="1"/>
  <c r="H210" i="9"/>
  <c r="K209" i="9"/>
  <c r="L209" i="9" s="1"/>
  <c r="G210" i="9" l="1"/>
  <c r="J211" i="9" s="1"/>
  <c r="I211" i="9" l="1"/>
  <c r="H211" i="9"/>
  <c r="K210" i="9"/>
  <c r="L210" i="9" s="1"/>
  <c r="G211" i="9" l="1"/>
  <c r="J212" i="9" s="1"/>
  <c r="I212" i="9" l="1"/>
  <c r="H212" i="9"/>
  <c r="K211" i="9"/>
  <c r="L211" i="9" s="1"/>
  <c r="G212" i="9" l="1"/>
  <c r="J213" i="9" s="1"/>
  <c r="I213" i="9" l="1"/>
  <c r="H213" i="9"/>
  <c r="K212" i="9"/>
  <c r="L212" i="9" s="1"/>
  <c r="G213" i="9" l="1"/>
  <c r="J214" i="9" s="1"/>
  <c r="I214" i="9" l="1"/>
  <c r="H214" i="9"/>
  <c r="K213" i="9"/>
  <c r="L213" i="9" s="1"/>
  <c r="G214" i="9" l="1"/>
  <c r="J215" i="9" s="1"/>
  <c r="I215" i="9" l="1"/>
  <c r="H215" i="9"/>
  <c r="K214" i="9"/>
  <c r="L214" i="9" s="1"/>
  <c r="G215" i="9" l="1"/>
  <c r="J216" i="9" s="1"/>
  <c r="I216" i="9" l="1"/>
  <c r="H216" i="9"/>
  <c r="K215" i="9"/>
  <c r="L215" i="9" s="1"/>
  <c r="G216" i="9" l="1"/>
  <c r="J217" i="9" s="1"/>
  <c r="I217" i="9" l="1"/>
  <c r="H217" i="9"/>
  <c r="K216" i="9"/>
  <c r="L216" i="9" s="1"/>
  <c r="G217" i="9" l="1"/>
  <c r="J218" i="9" s="1"/>
  <c r="I218" i="9" l="1"/>
  <c r="H218" i="9"/>
  <c r="K217" i="9"/>
  <c r="L217" i="9" s="1"/>
  <c r="G218" i="9" l="1"/>
  <c r="I219" i="9" l="1"/>
  <c r="J219" i="9"/>
  <c r="C21" i="9" s="1"/>
  <c r="H219" i="9"/>
  <c r="K218" i="9"/>
  <c r="L218" i="9" s="1"/>
  <c r="G219" i="9" l="1"/>
  <c r="C19" i="9" l="1"/>
  <c r="C18" i="9" s="1"/>
  <c r="K219" i="9"/>
  <c r="L219" i="9" s="1"/>
  <c r="C17" i="9" s="1"/>
</calcChain>
</file>

<file path=xl/sharedStrings.xml><?xml version="1.0" encoding="utf-8"?>
<sst xmlns="http://schemas.openxmlformats.org/spreadsheetml/2006/main" count="25" uniqueCount="24">
  <si>
    <t>Fecha</t>
  </si>
  <si>
    <t>VALOR TOTAL UNIFICADO</t>
  </si>
  <si>
    <t>Seguro de vida</t>
  </si>
  <si>
    <t>Capital</t>
  </si>
  <si>
    <t>Intereses</t>
  </si>
  <si>
    <t>Valor Total Unificado $</t>
  </si>
  <si>
    <t>Saldo Capital</t>
  </si>
  <si>
    <t>Periodos (meses)</t>
  </si>
  <si>
    <t>Credifamilia CF</t>
  </si>
  <si>
    <t>Simulador de Valor Total Unificado VTU</t>
  </si>
  <si>
    <t>No. Per</t>
  </si>
  <si>
    <t>Abono Capital</t>
  </si>
  <si>
    <t>Pago Intereses</t>
  </si>
  <si>
    <t>Valor Cuota Total</t>
  </si>
  <si>
    <t>Seguro de Vida para un (1) solo titular</t>
  </si>
  <si>
    <t>Datos de Entrada</t>
  </si>
  <si>
    <t>Diligencie las celdas sombreadas en color gris</t>
  </si>
  <si>
    <t>Valor del crédito</t>
  </si>
  <si>
    <t># Titulares del credito</t>
  </si>
  <si>
    <t>Flujo de caja</t>
  </si>
  <si>
    <t>Tasa Efectiva Mes Vencido</t>
  </si>
  <si>
    <t>Producto Crédito de Consumo</t>
  </si>
  <si>
    <t>Valor Total Unificado % EA</t>
  </si>
  <si>
    <t>Los valores presentados corresponden a una proyección y no necesariamente corresponden a los valores que va a pagar por su crédito.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</si>
</sst>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0.000%"/>
    <numFmt numFmtId="167" formatCode="dd\-mmm\-yy"/>
    <numFmt numFmtId="168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b/>
      <sz val="22"/>
      <color theme="1"/>
      <name val="Trebuchet MS"/>
      <family val="2"/>
    </font>
    <font>
      <b/>
      <sz val="18"/>
      <color theme="1" tint="0.34998626667073579"/>
      <name val="Trebuchet MS"/>
      <family val="2"/>
    </font>
    <font>
      <i/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theme="1"/>
      <name val="Trebuchet MS"/>
      <family val="2"/>
    </font>
    <font>
      <i/>
      <sz val="10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65" fontId="3" fillId="0" borderId="0" xfId="1" applyNumberFormat="1" applyFont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166" fontId="3" fillId="4" borderId="1" xfId="0" applyNumberFormat="1" applyFont="1" applyFill="1" applyBorder="1" applyAlignment="1" applyProtection="1">
      <alignment horizontal="center" vertical="center"/>
      <protection hidden="1"/>
    </xf>
    <xf numFmtId="168" fontId="3" fillId="4" borderId="1" xfId="1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left" vertical="center" wrapText="1" inden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1" applyNumberFormat="1" applyFont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167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3" fontId="0" fillId="0" borderId="0" xfId="1" applyNumberFormat="1" applyFont="1" applyProtection="1">
      <protection hidden="1"/>
    </xf>
    <xf numFmtId="164" fontId="0" fillId="0" borderId="0" xfId="0" applyNumberFormat="1" applyProtection="1">
      <protection hidden="1"/>
    </xf>
    <xf numFmtId="10" fontId="0" fillId="0" borderId="0" xfId="0" applyNumberFormat="1" applyProtection="1">
      <protection hidden="1"/>
    </xf>
    <xf numFmtId="165" fontId="0" fillId="0" borderId="0" xfId="1" applyNumberFormat="1" applyFont="1" applyProtection="1">
      <protection hidden="1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0" fontId="0" fillId="3" borderId="1" xfId="2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/>
      <protection hidden="1"/>
    </xf>
    <xf numFmtId="3" fontId="0" fillId="0" borderId="0" xfId="1" applyNumberFormat="1" applyFont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2">
    <dxf>
      <numFmt numFmtId="169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9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251571</xdr:colOff>
      <xdr:row>0</xdr:row>
      <xdr:rowOff>190501</xdr:rowOff>
    </xdr:from>
    <xdr:to>
      <xdr:col>10</xdr:col>
      <xdr:colOff>1044388</xdr:colOff>
      <xdr:row>3</xdr:row>
      <xdr:rowOff>166088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690BB5-4665-46F1-B4CE-B2589DA15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2306" y="190501"/>
          <a:ext cx="1846170" cy="8384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unoz/Desktop/Cristian/Varios/IPC_UV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Historico UVR_IPC"/>
    </sheetNames>
    <sheetDataSet>
      <sheetData sheetId="0">
        <row r="8">
          <cell r="G8" t="str">
            <v/>
          </cell>
          <cell r="H8" t="str">
            <v/>
          </cell>
          <cell r="I8">
            <v>8.3702499999999992E-3</v>
          </cell>
          <cell r="J8">
            <v>5.2942854634832059E-3</v>
          </cell>
          <cell r="K8">
            <v>4.9889699999999997E-3</v>
          </cell>
          <cell r="L8">
            <v>7.4963026026404478E-3</v>
          </cell>
          <cell r="M8">
            <v>3.2118799999999999E-3</v>
          </cell>
          <cell r="N8">
            <v>6.8340622710780785E-3</v>
          </cell>
          <cell r="O8">
            <v>1.4077E-4</v>
          </cell>
          <cell r="P8">
            <v>4.1512823286358191E-3</v>
          </cell>
          <cell r="Q8">
            <v>-5.6030000000000001E-4</v>
          </cell>
          <cell r="R8">
            <v>1.7001269735434921E-3</v>
          </cell>
          <cell r="S8">
            <v>-3.8885999999999999E-4</v>
          </cell>
          <cell r="T8">
            <v>-2.5950885941850022E-4</v>
          </cell>
          <cell r="U8">
            <v>4.4096000000000001E-4</v>
          </cell>
          <cell r="V8">
            <v>-4.9667367790062755E-4</v>
          </cell>
          <cell r="W8">
            <v>-1.09571E-3</v>
          </cell>
          <cell r="X8">
            <v>-6.4256133516238378E-6</v>
          </cell>
          <cell r="Y8">
            <v>-1.27692E-3</v>
          </cell>
          <cell r="Z8">
            <v>-3.6786872815930405E-4</v>
          </cell>
          <cell r="AA8">
            <v>-6.5665999999999999E-4</v>
          </cell>
          <cell r="AB8">
            <v>-1.2180659426834772E-3</v>
          </cell>
          <cell r="AC8">
            <v>8.2470000000000004E-4</v>
          </cell>
          <cell r="AD8">
            <v>-1.011466143235551E-3</v>
          </cell>
        </row>
        <row r="9">
          <cell r="G9">
            <v>6.8579000000000001E-3</v>
          </cell>
          <cell r="H9">
            <v>7.4084651914940736E-5</v>
          </cell>
          <cell r="I9">
            <v>8.2844300000000006E-3</v>
          </cell>
          <cell r="J9">
            <v>3.6634441528768935E-3</v>
          </cell>
          <cell r="K9">
            <v>2.5138999999999999E-3</v>
          </cell>
          <cell r="L9">
            <v>7.9815913117153858E-3</v>
          </cell>
          <cell r="M9">
            <v>4.6041399999999996E-3</v>
          </cell>
          <cell r="N9">
            <v>5.5303369689145843E-3</v>
          </cell>
          <cell r="O9">
            <v>1.03279E-3</v>
          </cell>
          <cell r="P9">
            <v>3.6233280246791288E-3</v>
          </cell>
          <cell r="Q9">
            <v>1.1369399999999999E-3</v>
          </cell>
          <cell r="R9">
            <v>2.8727378701653983E-3</v>
          </cell>
          <cell r="S9">
            <v>-4.2141999999999999E-4</v>
          </cell>
          <cell r="T9">
            <v>1.067437389682846E-3</v>
          </cell>
          <cell r="U9">
            <v>1.12232E-3</v>
          </cell>
          <cell r="V9">
            <v>3.2539154401156622E-4</v>
          </cell>
          <cell r="W9">
            <v>-1.35735E-3</v>
          </cell>
          <cell r="X9">
            <v>3.4361471152877243E-4</v>
          </cell>
          <cell r="Y9">
            <v>-8.8212000000000002E-4</v>
          </cell>
          <cell r="Z9">
            <v>-1.7331920947605273E-4</v>
          </cell>
          <cell r="AA9">
            <v>1.9403199999999999E-3</v>
          </cell>
          <cell r="AB9">
            <v>-1.1725422958367426E-3</v>
          </cell>
          <cell r="AC9">
            <v>6.4852199999999999E-3</v>
          </cell>
          <cell r="AD9">
            <v>5.3007229640855691E-4</v>
          </cell>
        </row>
        <row r="10">
          <cell r="G10">
            <v>9.1000000000000004E-3</v>
          </cell>
          <cell r="H10">
            <v>4.2713454607195001E-3</v>
          </cell>
          <cell r="I10">
            <v>6.0257599999999998E-3</v>
          </cell>
          <cell r="J10">
            <v>7.9994862284153978E-3</v>
          </cell>
          <cell r="K10">
            <v>2.6955799999999999E-3</v>
          </cell>
          <cell r="L10">
            <v>7.9717430457031391E-3</v>
          </cell>
          <cell r="M10">
            <v>1.19181E-3</v>
          </cell>
          <cell r="N10">
            <v>4.4459681236934667E-3</v>
          </cell>
          <cell r="O10">
            <v>2.8481299999999999E-3</v>
          </cell>
          <cell r="P10">
            <v>1.9690589607277431E-3</v>
          </cell>
          <cell r="Q10">
            <v>3.1790999999999998E-3</v>
          </cell>
          <cell r="R10">
            <v>2.0188916780090604E-3</v>
          </cell>
          <cell r="S10">
            <v>1.3895800000000001E-3</v>
          </cell>
          <cell r="T10">
            <v>3.0515434071474168E-3</v>
          </cell>
          <cell r="U10">
            <v>-3.0968E-4</v>
          </cell>
          <cell r="V10">
            <v>2.2708967984368389E-3</v>
          </cell>
          <cell r="W10">
            <v>3.0875099999999999E-3</v>
          </cell>
          <cell r="X10">
            <v>5.7191385801025341E-4</v>
          </cell>
          <cell r="Y10">
            <v>1.89766E-3</v>
          </cell>
          <cell r="Z10">
            <v>1.4487297138567889E-3</v>
          </cell>
          <cell r="AA10">
            <v>1.3915100000000001E-3</v>
          </cell>
          <cell r="AB10">
            <v>2.5499541018381144E-3</v>
          </cell>
          <cell r="AC10">
            <v>4.1889600000000003E-3</v>
          </cell>
          <cell r="AD10">
            <v>1.6727632848143603E-3</v>
          </cell>
        </row>
        <row r="11">
          <cell r="G11">
            <v>7.30716E-3</v>
          </cell>
          <cell r="H11">
            <v>2.8440886142224731E-3</v>
          </cell>
          <cell r="I11">
            <v>6.1076699999999999E-3</v>
          </cell>
          <cell r="J11">
            <v>5.8263758102869989E-3</v>
          </cell>
          <cell r="K11">
            <v>1.22064E-3</v>
          </cell>
          <cell r="L11">
            <v>6.9249662071841911E-3</v>
          </cell>
          <cell r="M11">
            <v>1.4437E-3</v>
          </cell>
          <cell r="N11">
            <v>3.7451082780544098E-3</v>
          </cell>
          <cell r="O11">
            <v>3.0004400000000001E-3</v>
          </cell>
          <cell r="P11">
            <v>1.3228343964637457E-3</v>
          </cell>
          <cell r="Q11">
            <v>8.2784999999999998E-4</v>
          </cell>
          <cell r="R11">
            <v>2.2224900185505714E-3</v>
          </cell>
          <cell r="S11">
            <v>-2.1594E-4</v>
          </cell>
          <cell r="T11">
            <v>1.9125236047103922E-3</v>
          </cell>
          <cell r="U11">
            <v>4.1012999999999998E-4</v>
          </cell>
          <cell r="V11">
            <v>2.8379789458354843E-4</v>
          </cell>
          <cell r="W11">
            <v>2.8632499999999999E-3</v>
          </cell>
          <cell r="X11">
            <v>9.686649191364971E-5</v>
          </cell>
          <cell r="Y11">
            <v>1.63382E-3</v>
          </cell>
          <cell r="Z11">
            <v>1.6957369105237152E-3</v>
          </cell>
          <cell r="AA11">
            <v>-1.36714E-3</v>
          </cell>
          <cell r="AB11">
            <v>2.2972910618688225E-3</v>
          </cell>
          <cell r="AC11">
            <v>8.8867000000000004E-4</v>
          </cell>
          <cell r="AD11">
            <v>7.5911104667980567E-5</v>
          </cell>
        </row>
        <row r="12">
          <cell r="G12">
            <v>2.97986E-3</v>
          </cell>
          <cell r="H12">
            <v>-2.135143830830355E-4</v>
          </cell>
          <cell r="I12">
            <v>4.44138E-3</v>
          </cell>
          <cell r="J12">
            <v>1.9153493945094358E-3</v>
          </cell>
          <cell r="K12">
            <v>2.0574E-3</v>
          </cell>
          <cell r="L12">
            <v>3.8776461108886995E-3</v>
          </cell>
          <cell r="M12">
            <v>2.5293799999999999E-3</v>
          </cell>
          <cell r="N12">
            <v>3.3200938744852859E-3</v>
          </cell>
          <cell r="O12">
            <v>2.7871200000000001E-3</v>
          </cell>
          <cell r="P12">
            <v>2.3405525859683252E-3</v>
          </cell>
          <cell r="Q12">
            <v>2.3483499999999999E-3</v>
          </cell>
          <cell r="R12">
            <v>2.690337503178819E-3</v>
          </cell>
          <cell r="S12">
            <v>4.4885999999999998E-4</v>
          </cell>
          <cell r="T12">
            <v>2.5869827664919409E-3</v>
          </cell>
          <cell r="U12">
            <v>8.3401999999999999E-4</v>
          </cell>
          <cell r="V12">
            <v>1.3193057117553142E-3</v>
          </cell>
          <cell r="W12">
            <v>2.92911E-3</v>
          </cell>
          <cell r="X12">
            <v>6.0633913125074379E-4</v>
          </cell>
          <cell r="Y12">
            <v>-2.5957799999999998E-3</v>
          </cell>
          <cell r="Z12">
            <v>1.8963066986326105E-3</v>
          </cell>
          <cell r="AA12">
            <v>-2.16242E-3</v>
          </cell>
          <cell r="AB12">
            <v>1.9250581117913335E-4</v>
          </cell>
          <cell r="AC12">
            <v>2.63562E-3</v>
          </cell>
          <cell r="AD12">
            <v>-2.4353777739379856E-3</v>
          </cell>
        </row>
        <row r="13">
          <cell r="G13">
            <v>4.8624799999999998E-3</v>
          </cell>
          <cell r="H13">
            <v>2.7425192974739332E-4</v>
          </cell>
          <cell r="I13">
            <v>6.3076599999999997E-3</v>
          </cell>
          <cell r="J13">
            <v>3.784108093179972E-3</v>
          </cell>
          <cell r="K13">
            <v>3.9418999999999999E-3</v>
          </cell>
          <cell r="L13">
            <v>5.877407498655618E-3</v>
          </cell>
          <cell r="M13">
            <v>4.5771099999999997E-3</v>
          </cell>
          <cell r="N13">
            <v>5.2012958199465498E-3</v>
          </cell>
          <cell r="O13">
            <v>4.8376000000000001E-3</v>
          </cell>
          <cell r="P13">
            <v>4.3237599594887488E-3</v>
          </cell>
          <cell r="Q13">
            <v>9.3196000000000001E-4</v>
          </cell>
          <cell r="R13">
            <v>4.7741813631749785E-3</v>
          </cell>
          <cell r="S13">
            <v>1.51296E-3</v>
          </cell>
          <cell r="T13">
            <v>2.86283442224744E-3</v>
          </cell>
          <cell r="U13">
            <v>2.0316800000000001E-3</v>
          </cell>
          <cell r="V13">
            <v>1.2094357544072398E-3</v>
          </cell>
          <cell r="W13">
            <v>1.3584999999999999E-3</v>
          </cell>
          <cell r="X13">
            <v>1.7739035848298723E-3</v>
          </cell>
          <cell r="Y13">
            <v>1.6479400000000001E-3</v>
          </cell>
          <cell r="Z13">
            <v>1.722638800441656E-3</v>
          </cell>
          <cell r="AA13">
            <v>1.31799E-3</v>
          </cell>
          <cell r="AB13">
            <v>1.5224512584710581E-3</v>
          </cell>
          <cell r="AC13">
            <v>2.66775E-3</v>
          </cell>
          <cell r="AD13">
            <v>1.4707697323226299E-3</v>
          </cell>
        </row>
        <row r="14">
          <cell r="G14">
            <v>6.4428799999999998E-3</v>
          </cell>
          <cell r="H14">
            <v>2.0229424930928719E-3</v>
          </cell>
          <cell r="I14">
            <v>1.1496080000000001E-2</v>
          </cell>
          <cell r="J14">
            <v>4.5382801329545419E-3</v>
          </cell>
          <cell r="K14">
            <v>5.8583100000000003E-3</v>
          </cell>
          <cell r="L14">
            <v>9.3627420171764619E-3</v>
          </cell>
          <cell r="M14">
            <v>5.3709500000000002E-3</v>
          </cell>
          <cell r="N14">
            <v>8.8817601933908197E-3</v>
          </cell>
          <cell r="O14">
            <v>2.63057E-3</v>
          </cell>
          <cell r="P14">
            <v>5.7373919699210685E-3</v>
          </cell>
          <cell r="Q14">
            <v>1.0497600000000001E-3</v>
          </cell>
          <cell r="R14">
            <v>4.0866890956010593E-3</v>
          </cell>
          <cell r="S14">
            <v>1.8524399999999999E-3</v>
          </cell>
          <cell r="T14">
            <v>1.8156082962239584E-3</v>
          </cell>
          <cell r="U14">
            <v>4.8001700000000003E-3</v>
          </cell>
          <cell r="V14">
            <v>1.4644856616843338E-3</v>
          </cell>
          <cell r="W14">
            <v>7.1556399999999996E-3</v>
          </cell>
          <cell r="X14">
            <v>3.3797774483106391E-3</v>
          </cell>
          <cell r="Y14">
            <v>6.82111E-3</v>
          </cell>
          <cell r="Z14">
            <v>6.1154580250701862E-3</v>
          </cell>
          <cell r="AA14">
            <v>6.0300199999999997E-3</v>
          </cell>
          <cell r="AB14">
            <v>7.1165843592344569E-3</v>
          </cell>
          <cell r="AC14">
            <v>6.21121E-3</v>
          </cell>
          <cell r="AD14">
            <v>6.4970596781497303E-3</v>
          </cell>
        </row>
        <row r="15">
          <cell r="G15">
            <v>1.290607E-2</v>
          </cell>
          <cell r="H15">
            <v>6.1033415050002482E-3</v>
          </cell>
          <cell r="I15">
            <v>1.2796190000000001E-2</v>
          </cell>
          <cell r="J15">
            <v>9.6236442043822201E-3</v>
          </cell>
          <cell r="K15">
            <v>9.4368100000000003E-3</v>
          </cell>
          <cell r="L15">
            <v>1.3281600211925593E-2</v>
          </cell>
          <cell r="M15">
            <v>4.9609800000000003E-3</v>
          </cell>
          <cell r="N15">
            <v>1.1305952045758794E-2</v>
          </cell>
          <cell r="O15">
            <v>5.0979099999999998E-3</v>
          </cell>
          <cell r="P15">
            <v>7.2788002468244795E-3</v>
          </cell>
          <cell r="Q15">
            <v>4.7967000000000001E-3</v>
          </cell>
          <cell r="R15">
            <v>5.1307981301946803E-3</v>
          </cell>
          <cell r="S15">
            <v>5.1997800000000002E-3</v>
          </cell>
          <cell r="T15">
            <v>5.027630539266692E-3</v>
          </cell>
          <cell r="U15">
            <v>-3.19915E-3</v>
          </cell>
          <cell r="V15">
            <v>5.0066200160470142E-3</v>
          </cell>
          <cell r="W15">
            <v>-5.2829999999999999E-4</v>
          </cell>
          <cell r="X15">
            <v>1.0749507228415833E-3</v>
          </cell>
          <cell r="Y15">
            <v>-5.9900999999999997E-4</v>
          </cell>
          <cell r="Z15">
            <v>-1.8590795477789746E-3</v>
          </cell>
          <cell r="AA15">
            <v>1.11936E-3</v>
          </cell>
          <cell r="AB15">
            <v>-5.5788776188869793E-4</v>
          </cell>
          <cell r="AC15">
            <v>4.1686900000000001E-3</v>
          </cell>
          <cell r="AD15">
            <v>2.6692894739244188E-4</v>
          </cell>
        </row>
        <row r="16">
          <cell r="G16">
            <v>1.0241139999999999E-2</v>
          </cell>
          <cell r="H16">
            <v>2.6986862928761735E-3</v>
          </cell>
          <cell r="I16">
            <v>1.0057389999999999E-2</v>
          </cell>
          <cell r="J16">
            <v>7.1709868440001934E-3</v>
          </cell>
          <cell r="K16">
            <v>4.6582999999999998E-3</v>
          </cell>
          <cell r="L16">
            <v>1.0679894880318397E-2</v>
          </cell>
          <cell r="M16">
            <v>4.7372300000000003E-3</v>
          </cell>
          <cell r="N16">
            <v>7.5597502945004003E-3</v>
          </cell>
          <cell r="O16">
            <v>2.25318E-3</v>
          </cell>
          <cell r="P16">
            <v>4.7757860942305719E-3</v>
          </cell>
          <cell r="Q16">
            <v>1.1464100000000001E-3</v>
          </cell>
          <cell r="R16">
            <v>3.5752410660923051E-3</v>
          </cell>
          <cell r="S16">
            <v>-5.1150999999999996E-4</v>
          </cell>
          <cell r="T16">
            <v>1.7173587388839007E-3</v>
          </cell>
          <cell r="U16">
            <v>1.4005700000000001E-3</v>
          </cell>
          <cell r="V16">
            <v>2.7381353099831252E-4</v>
          </cell>
          <cell r="W16">
            <v>4.0275E-4</v>
          </cell>
          <cell r="X16">
            <v>4.4139130034026586E-4</v>
          </cell>
          <cell r="Y16">
            <v>1.672E-4</v>
          </cell>
          <cell r="Z16">
            <v>9.0622011697472082E-4</v>
          </cell>
          <cell r="AA16">
            <v>1.8083800000000001E-3</v>
          </cell>
          <cell r="AB16">
            <v>3.0630034415146667E-4</v>
          </cell>
          <cell r="AC16">
            <v>3.8492000000000001E-3</v>
          </cell>
          <cell r="AD16">
            <v>1.0284891086453918E-3</v>
          </cell>
        </row>
        <row r="17">
          <cell r="G17">
            <v>6.2706400000000001E-3</v>
          </cell>
          <cell r="H17">
            <v>2.8322741362416526E-3</v>
          </cell>
          <cell r="I17">
            <v>7.0625799999999997E-3</v>
          </cell>
          <cell r="J17">
            <v>5.1312536907317519E-3</v>
          </cell>
          <cell r="K17">
            <v>2.4010099999999999E-3</v>
          </cell>
          <cell r="L17">
            <v>7.040591938239027E-3</v>
          </cell>
          <cell r="M17">
            <v>4.6179300000000001E-3</v>
          </cell>
          <cell r="N17">
            <v>4.8619530302840275E-3</v>
          </cell>
          <cell r="O17">
            <v>2.5366799999999999E-3</v>
          </cell>
          <cell r="P17">
            <v>3.5736274534192702E-3</v>
          </cell>
          <cell r="Q17">
            <v>1.5466200000000001E-3</v>
          </cell>
          <cell r="R17">
            <v>3.624183483779353E-3</v>
          </cell>
          <cell r="S17">
            <v>-1.27535E-3</v>
          </cell>
          <cell r="T17">
            <v>2.0240047581867593E-3</v>
          </cell>
          <cell r="U17">
            <v>1.19747E-3</v>
          </cell>
          <cell r="V17">
            <v>5.3540881929992068E-5</v>
          </cell>
          <cell r="W17">
            <v>1.6499799999999999E-3</v>
          </cell>
          <cell r="X17">
            <v>-7.1637790089673636E-5</v>
          </cell>
          <cell r="Y17">
            <v>1.20367E-3</v>
          </cell>
          <cell r="Z17">
            <v>1.425925262565686E-3</v>
          </cell>
          <cell r="AA17">
            <v>1.1718900000000001E-3</v>
          </cell>
          <cell r="AB17">
            <v>1.4258915283886786E-3</v>
          </cell>
          <cell r="AC17">
            <v>3.0000000000000001E-3</v>
          </cell>
          <cell r="AD17">
            <v>1.2191275550266223E-3</v>
          </cell>
        </row>
        <row r="18">
          <cell r="G18">
            <v>0</v>
          </cell>
          <cell r="H18">
            <v>2.1286285233559354E-3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</row>
        <row r="19"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</row>
        <row r="20"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</row>
        <row r="21"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</row>
        <row r="22"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</row>
        <row r="24"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</row>
        <row r="25"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</row>
        <row r="26"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</row>
        <row r="27"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</row>
        <row r="28"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2"/>
  <sheetViews>
    <sheetView showGridLines="0" showRowColHeaders="0" tabSelected="1" zoomScale="85" zoomScaleNormal="85" workbookViewId="0">
      <pane ySplit="5" topLeftCell="A6" activePane="bottomLeft" state="frozen"/>
      <selection pane="bottomLeft" activeCell="C9" sqref="C9"/>
    </sheetView>
  </sheetViews>
  <sheetFormatPr baseColWidth="10" defaultColWidth="0" defaultRowHeight="16.5" customHeight="1" zeroHeight="1" x14ac:dyDescent="0.25"/>
  <cols>
    <col min="1" max="1" width="4.140625" style="15" customWidth="1"/>
    <col min="2" max="2" width="34.85546875" style="17" customWidth="1"/>
    <col min="3" max="3" width="13.140625" style="15" bestFit="1" customWidth="1"/>
    <col min="4" max="4" width="13.42578125" style="15" bestFit="1" customWidth="1"/>
    <col min="5" max="5" width="7.28515625" style="18" customWidth="1"/>
    <col min="6" max="6" width="11.5703125" style="19" customWidth="1"/>
    <col min="7" max="11" width="15.7109375" style="15" customWidth="1"/>
    <col min="12" max="15" width="0" style="15" hidden="1" customWidth="1"/>
    <col min="16" max="16" width="3.85546875" style="15" customWidth="1"/>
    <col min="17" max="17" width="3.85546875" customWidth="1"/>
    <col min="18" max="18" width="0" hidden="1" customWidth="1"/>
    <col min="19" max="16384" width="23" hidden="1"/>
  </cols>
  <sheetData>
    <row r="1" spans="2:15" x14ac:dyDescent="0.3">
      <c r="B1" s="16"/>
      <c r="C1" s="1"/>
      <c r="D1" s="1"/>
      <c r="E1" s="2"/>
      <c r="F1" s="2"/>
      <c r="G1" s="3"/>
      <c r="H1" s="1"/>
      <c r="I1" s="1"/>
      <c r="J1" s="1"/>
      <c r="K1" s="3"/>
      <c r="L1" s="1"/>
      <c r="M1" s="1"/>
      <c r="N1" s="1"/>
      <c r="O1" s="1"/>
    </row>
    <row r="2" spans="2:15" ht="28.5" x14ac:dyDescent="0.3">
      <c r="B2" s="4" t="s">
        <v>8</v>
      </c>
      <c r="C2" s="1"/>
      <c r="D2" s="1"/>
      <c r="E2" s="2"/>
      <c r="F2" s="2"/>
      <c r="G2" s="3"/>
      <c r="H2" s="1"/>
      <c r="I2" s="1"/>
      <c r="J2" s="1"/>
      <c r="K2" s="3"/>
      <c r="L2" s="1"/>
      <c r="M2" s="1"/>
      <c r="N2" s="1"/>
      <c r="O2" s="1"/>
    </row>
    <row r="3" spans="2:15" ht="23.25" x14ac:dyDescent="0.3">
      <c r="B3" s="5" t="s">
        <v>9</v>
      </c>
      <c r="C3" s="1"/>
      <c r="D3" s="1"/>
      <c r="E3" s="2"/>
      <c r="F3" s="2"/>
      <c r="G3" s="3"/>
      <c r="H3" s="1"/>
      <c r="I3" s="1"/>
      <c r="J3" s="1"/>
      <c r="K3" s="3"/>
      <c r="L3" s="1"/>
      <c r="M3" s="1"/>
      <c r="N3" s="1"/>
      <c r="O3" s="1"/>
    </row>
    <row r="4" spans="2:15" ht="23.25" x14ac:dyDescent="0.3">
      <c r="B4" s="5" t="s">
        <v>21</v>
      </c>
      <c r="C4" s="1"/>
      <c r="D4" s="1"/>
      <c r="E4" s="2"/>
      <c r="F4" s="2"/>
      <c r="G4" s="3"/>
      <c r="H4" s="1"/>
      <c r="I4" s="1"/>
      <c r="J4" s="1"/>
      <c r="K4" s="3"/>
      <c r="L4" s="1"/>
      <c r="M4" s="1"/>
      <c r="N4" s="1"/>
      <c r="O4" s="1"/>
    </row>
    <row r="5" spans="2:15" x14ac:dyDescent="0.3">
      <c r="B5" s="6" t="s">
        <v>23</v>
      </c>
      <c r="C5" s="1"/>
      <c r="D5" s="1"/>
      <c r="E5" s="2"/>
      <c r="F5" s="2"/>
      <c r="G5" s="3"/>
      <c r="H5" s="1"/>
      <c r="I5" s="1"/>
      <c r="J5" s="1"/>
      <c r="K5" s="3"/>
      <c r="L5" s="1"/>
      <c r="M5" s="1"/>
      <c r="N5" s="1"/>
      <c r="O5" s="1"/>
    </row>
    <row r="6" spans="2:15" ht="15" x14ac:dyDescent="0.25"/>
    <row r="7" spans="2:15" ht="17.25" thickBot="1" x14ac:dyDescent="0.35">
      <c r="B7" s="9" t="s">
        <v>15</v>
      </c>
      <c r="C7" s="1"/>
    </row>
    <row r="8" spans="2:15" ht="33.75" thickBot="1" x14ac:dyDescent="0.35">
      <c r="B8" s="10" t="s">
        <v>16</v>
      </c>
      <c r="C8" s="1"/>
      <c r="E8" s="7" t="s">
        <v>10</v>
      </c>
      <c r="F8" s="7" t="s">
        <v>0</v>
      </c>
      <c r="G8" s="7" t="s">
        <v>6</v>
      </c>
      <c r="H8" s="7" t="s">
        <v>11</v>
      </c>
      <c r="I8" s="7" t="s">
        <v>12</v>
      </c>
      <c r="J8" s="7" t="s">
        <v>2</v>
      </c>
      <c r="K8" s="7" t="s">
        <v>13</v>
      </c>
      <c r="L8" s="14" t="s">
        <v>19</v>
      </c>
    </row>
    <row r="9" spans="2:15" ht="16.5" customHeight="1" thickBot="1" x14ac:dyDescent="0.3">
      <c r="B9" s="20" t="s">
        <v>17</v>
      </c>
      <c r="C9" s="27">
        <v>10000000</v>
      </c>
      <c r="E9" s="18">
        <v>0</v>
      </c>
      <c r="F9" s="21">
        <f ca="1">+TODAY()</f>
        <v>43535</v>
      </c>
      <c r="G9" s="30">
        <f>+C9</f>
        <v>10000000</v>
      </c>
      <c r="H9" s="23"/>
      <c r="I9" s="23"/>
      <c r="J9" s="23"/>
      <c r="K9" s="22"/>
      <c r="L9" s="24">
        <f>+C9</f>
        <v>10000000</v>
      </c>
      <c r="M9" s="15" t="s">
        <v>14</v>
      </c>
      <c r="N9" s="25">
        <v>2.254E-4</v>
      </c>
    </row>
    <row r="10" spans="2:15" ht="16.5" customHeight="1" thickBot="1" x14ac:dyDescent="0.3">
      <c r="B10" s="20" t="s">
        <v>18</v>
      </c>
      <c r="C10" s="28">
        <v>1</v>
      </c>
      <c r="E10" s="18">
        <v>1</v>
      </c>
      <c r="F10" s="21">
        <f t="shared" ref="F10:F73" ca="1" si="0">IFERROR(IF(E10&lt;=$C$12,EOMONTH(F9,0)+DAY($F$9),""),"")</f>
        <v>43566</v>
      </c>
      <c r="G10" s="30">
        <f>+IFERROR(IF(G9&gt;0,G9-H10,""),"")</f>
        <v>9950763.5686195455</v>
      </c>
      <c r="H10" s="31">
        <f t="shared" ref="H10:H73" si="1">+IFERROR(IF(G9&gt;0,PPMT(NOMINAL($C$11,12)/12,E10,$C$12,-$G$9),""),"")</f>
        <v>49236.431380454094</v>
      </c>
      <c r="I10" s="31">
        <f t="shared" ref="I10:I73" si="2">+IFERROR(IF(G9&gt;0,IPMT($C$11,E10,$C$12,-$G$9),""),"")</f>
        <v>160000</v>
      </c>
      <c r="J10" s="31">
        <f>+IFERROR(IF(G9&gt;0,G9*$C$10*$N$9,""),"")</f>
        <v>2254</v>
      </c>
      <c r="K10" s="31">
        <f t="shared" ref="K10:K73" si="3">+IFERROR(SUM(H10:J10),"")</f>
        <v>211490.4313804541</v>
      </c>
      <c r="L10" s="26">
        <f t="shared" ref="L10:L73" si="4">+IFERROR(K10*-1,"")</f>
        <v>-211490.4313804541</v>
      </c>
    </row>
    <row r="11" spans="2:15" ht="16.5" customHeight="1" thickBot="1" x14ac:dyDescent="0.3">
      <c r="B11" s="20" t="s">
        <v>20</v>
      </c>
      <c r="C11" s="29">
        <v>1.6E-2</v>
      </c>
      <c r="E11" s="18">
        <f t="shared" ref="E11:E74" si="5">+IF(E10&lt;$C$12,E10+1,"")</f>
        <v>2</v>
      </c>
      <c r="F11" s="21">
        <f t="shared" ca="1" si="0"/>
        <v>43596</v>
      </c>
      <c r="G11" s="30">
        <f t="shared" ref="G11:G74" si="6">+IFERROR(IF(G10&gt;0,G10-H11,""),"")</f>
        <v>9901461.9652222935</v>
      </c>
      <c r="H11" s="31">
        <f t="shared" si="1"/>
        <v>49301.603397251281</v>
      </c>
      <c r="I11" s="31">
        <f t="shared" si="2"/>
        <v>159844.02372617731</v>
      </c>
      <c r="J11" s="31">
        <f t="shared" ref="J11:J74" si="7">+IFERROR(IF(G10&gt;0,G10*$C$10*$N$9,""),"")</f>
        <v>2242.9021083668458</v>
      </c>
      <c r="K11" s="31">
        <f t="shared" si="3"/>
        <v>211388.52923179543</v>
      </c>
      <c r="L11" s="26">
        <f t="shared" si="4"/>
        <v>-211388.52923179543</v>
      </c>
    </row>
    <row r="12" spans="2:15" ht="16.5" customHeight="1" thickBot="1" x14ac:dyDescent="0.3">
      <c r="B12" s="20" t="s">
        <v>7</v>
      </c>
      <c r="C12" s="28">
        <v>180</v>
      </c>
      <c r="E12" s="18">
        <f t="shared" si="5"/>
        <v>3</v>
      </c>
      <c r="F12" s="21">
        <f t="shared" ca="1" si="0"/>
        <v>43627</v>
      </c>
      <c r="G12" s="30">
        <f t="shared" si="6"/>
        <v>9852095.1035430208</v>
      </c>
      <c r="H12" s="31">
        <f t="shared" si="1"/>
        <v>49366.861679272304</v>
      </c>
      <c r="I12" s="31">
        <f t="shared" si="2"/>
        <v>159685.55183197345</v>
      </c>
      <c r="J12" s="31">
        <f t="shared" si="7"/>
        <v>2231.7895269611049</v>
      </c>
      <c r="K12" s="31">
        <f t="shared" si="3"/>
        <v>211284.20303820685</v>
      </c>
      <c r="L12" s="26">
        <f t="shared" si="4"/>
        <v>-211284.20303820685</v>
      </c>
    </row>
    <row r="13" spans="2:15" ht="16.5" customHeight="1" x14ac:dyDescent="0.25">
      <c r="E13" s="18">
        <f t="shared" si="5"/>
        <v>4</v>
      </c>
      <c r="F13" s="21">
        <f t="shared" ca="1" si="0"/>
        <v>43657</v>
      </c>
      <c r="G13" s="30">
        <f t="shared" si="6"/>
        <v>9802662.8972023185</v>
      </c>
      <c r="H13" s="31">
        <f t="shared" si="1"/>
        <v>49432.206340702476</v>
      </c>
      <c r="I13" s="31">
        <f t="shared" si="2"/>
        <v>159524.54438746237</v>
      </c>
      <c r="J13" s="31">
        <f t="shared" si="7"/>
        <v>2220.6622363385968</v>
      </c>
      <c r="K13" s="31">
        <f t="shared" si="3"/>
        <v>211177.41296450346</v>
      </c>
      <c r="L13" s="26">
        <f t="shared" si="4"/>
        <v>-211177.41296450346</v>
      </c>
    </row>
    <row r="14" spans="2:15" ht="16.5" customHeight="1" x14ac:dyDescent="0.25">
      <c r="E14" s="18">
        <f t="shared" si="5"/>
        <v>5</v>
      </c>
      <c r="F14" s="21">
        <f t="shared" ca="1" si="0"/>
        <v>43688</v>
      </c>
      <c r="G14" s="30">
        <f t="shared" si="6"/>
        <v>9753165.2597064395</v>
      </c>
      <c r="H14" s="31">
        <f t="shared" si="1"/>
        <v>49497.637495878298</v>
      </c>
      <c r="I14" s="31">
        <f t="shared" si="2"/>
        <v>159360.96082383909</v>
      </c>
      <c r="J14" s="31">
        <f t="shared" si="7"/>
        <v>2209.5202170294028</v>
      </c>
      <c r="K14" s="31">
        <f t="shared" si="3"/>
        <v>211068.1185367468</v>
      </c>
      <c r="L14" s="26">
        <f t="shared" si="4"/>
        <v>-211068.1185367468</v>
      </c>
    </row>
    <row r="15" spans="2:15" ht="16.5" customHeight="1" thickBot="1" x14ac:dyDescent="0.3">
      <c r="E15" s="18">
        <f t="shared" si="5"/>
        <v>6</v>
      </c>
      <c r="F15" s="21">
        <f t="shared" ca="1" si="0"/>
        <v>43719</v>
      </c>
      <c r="G15" s="30">
        <f t="shared" si="6"/>
        <v>9703602.1044471525</v>
      </c>
      <c r="H15" s="31">
        <f t="shared" si="1"/>
        <v>49563.155259287603</v>
      </c>
      <c r="I15" s="31">
        <f t="shared" si="2"/>
        <v>159194.75992319785</v>
      </c>
      <c r="J15" s="31">
        <f t="shared" si="7"/>
        <v>2198.3634495378315</v>
      </c>
      <c r="K15" s="31">
        <f t="shared" si="3"/>
        <v>210956.27863202328</v>
      </c>
      <c r="L15" s="26">
        <f t="shared" si="4"/>
        <v>-210956.27863202328</v>
      </c>
    </row>
    <row r="16" spans="2:15" ht="16.5" customHeight="1" thickBot="1" x14ac:dyDescent="0.3">
      <c r="B16" s="32" t="s">
        <v>1</v>
      </c>
      <c r="C16" s="33"/>
      <c r="E16" s="18">
        <f t="shared" si="5"/>
        <v>7</v>
      </c>
      <c r="F16" s="21">
        <f t="shared" ca="1" si="0"/>
        <v>43749</v>
      </c>
      <c r="G16" s="30">
        <f t="shared" si="6"/>
        <v>9653973.3447015826</v>
      </c>
      <c r="H16" s="31">
        <f t="shared" si="1"/>
        <v>49628.759745569718</v>
      </c>
      <c r="I16" s="31">
        <f t="shared" si="2"/>
        <v>159025.89980814632</v>
      </c>
      <c r="J16" s="31">
        <f t="shared" si="7"/>
        <v>2187.1919143423884</v>
      </c>
      <c r="K16" s="31">
        <f t="shared" si="3"/>
        <v>210841.85146805845</v>
      </c>
      <c r="L16" s="26">
        <f t="shared" si="4"/>
        <v>-210841.85146805845</v>
      </c>
    </row>
    <row r="17" spans="2:12" ht="16.5" customHeight="1" thickBot="1" x14ac:dyDescent="0.3">
      <c r="B17" s="8" t="s">
        <v>22</v>
      </c>
      <c r="C17" s="11">
        <f>+EFFECT(IRR(L9:L219)*12,12)</f>
        <v>0.25504763010772091</v>
      </c>
      <c r="E17" s="18">
        <f t="shared" si="5"/>
        <v>8</v>
      </c>
      <c r="F17" s="21">
        <f t="shared" ca="1" si="0"/>
        <v>43780</v>
      </c>
      <c r="G17" s="30">
        <f t="shared" si="6"/>
        <v>9604278.8936320674</v>
      </c>
      <c r="H17" s="31">
        <f t="shared" si="1"/>
        <v>49694.451069515795</v>
      </c>
      <c r="I17" s="31">
        <f t="shared" si="2"/>
        <v>158854.33793125401</v>
      </c>
      <c r="J17" s="31">
        <f t="shared" si="7"/>
        <v>2176.0055918957369</v>
      </c>
      <c r="K17" s="31">
        <f t="shared" si="3"/>
        <v>210724.79459266551</v>
      </c>
      <c r="L17" s="26">
        <f t="shared" si="4"/>
        <v>-210724.79459266551</v>
      </c>
    </row>
    <row r="18" spans="2:12" ht="16.5" customHeight="1" thickBot="1" x14ac:dyDescent="0.3">
      <c r="B18" s="8" t="s">
        <v>5</v>
      </c>
      <c r="C18" s="12">
        <f>+SUM(C19:C21)</f>
        <v>30766762.405020971</v>
      </c>
      <c r="E18" s="18">
        <f t="shared" si="5"/>
        <v>9</v>
      </c>
      <c r="F18" s="21">
        <f t="shared" ca="1" si="0"/>
        <v>43810</v>
      </c>
      <c r="G18" s="30">
        <f t="shared" si="6"/>
        <v>9554518.6642859988</v>
      </c>
      <c r="H18" s="31">
        <f t="shared" si="1"/>
        <v>49760.22934606886</v>
      </c>
      <c r="I18" s="31">
        <f t="shared" si="2"/>
        <v>158680.03106433139</v>
      </c>
      <c r="J18" s="31">
        <f t="shared" si="7"/>
        <v>2164.8044626246678</v>
      </c>
      <c r="K18" s="31">
        <f t="shared" si="3"/>
        <v>210605.06487302491</v>
      </c>
      <c r="L18" s="26">
        <f t="shared" si="4"/>
        <v>-210605.06487302491</v>
      </c>
    </row>
    <row r="19" spans="2:12" ht="16.5" customHeight="1" thickBot="1" x14ac:dyDescent="0.3">
      <c r="B19" s="13" t="s">
        <v>4</v>
      </c>
      <c r="C19" s="12">
        <f>+SUM(I10:I219)</f>
        <v>20554733.080505095</v>
      </c>
      <c r="E19" s="18">
        <f t="shared" si="5"/>
        <v>10</v>
      </c>
      <c r="F19" s="21">
        <f t="shared" ca="1" si="0"/>
        <v>43841</v>
      </c>
      <c r="G19" s="30">
        <f t="shared" si="6"/>
        <v>9504692.5695956741</v>
      </c>
      <c r="H19" s="31">
        <f t="shared" si="1"/>
        <v>49826.094690324113</v>
      </c>
      <c r="I19" s="31">
        <f t="shared" si="2"/>
        <v>158502.93528753798</v>
      </c>
      <c r="J19" s="31">
        <f t="shared" si="7"/>
        <v>2153.5885069300643</v>
      </c>
      <c r="K19" s="31">
        <f t="shared" si="3"/>
        <v>210482.61848479215</v>
      </c>
      <c r="L19" s="26">
        <f t="shared" si="4"/>
        <v>-210482.61848479215</v>
      </c>
    </row>
    <row r="20" spans="2:12" ht="16.5" customHeight="1" thickBot="1" x14ac:dyDescent="0.3">
      <c r="B20" s="13" t="s">
        <v>3</v>
      </c>
      <c r="C20" s="12">
        <f>+C9</f>
        <v>10000000</v>
      </c>
      <c r="E20" s="18">
        <f t="shared" si="5"/>
        <v>11</v>
      </c>
      <c r="F20" s="21">
        <f t="shared" ca="1" si="0"/>
        <v>43872</v>
      </c>
      <c r="G20" s="30">
        <f t="shared" si="6"/>
        <v>9454800.5223781448</v>
      </c>
      <c r="H20" s="31">
        <f t="shared" si="1"/>
        <v>49892.047217529114</v>
      </c>
      <c r="I20" s="31">
        <f t="shared" si="2"/>
        <v>158323.00597831592</v>
      </c>
      <c r="J20" s="31">
        <f t="shared" si="7"/>
        <v>2142.3577051868651</v>
      </c>
      <c r="K20" s="31">
        <f t="shared" si="3"/>
        <v>210357.41090103192</v>
      </c>
      <c r="L20" s="26">
        <f t="shared" si="4"/>
        <v>-210357.41090103192</v>
      </c>
    </row>
    <row r="21" spans="2:12" ht="16.5" customHeight="1" thickBot="1" x14ac:dyDescent="0.3">
      <c r="B21" s="13" t="s">
        <v>2</v>
      </c>
      <c r="C21" s="12">
        <f>+SUM(J10:J219)</f>
        <v>212029.32451587715</v>
      </c>
      <c r="E21" s="18">
        <f t="shared" si="5"/>
        <v>12</v>
      </c>
      <c r="F21" s="21">
        <f t="shared" ca="1" si="0"/>
        <v>43901</v>
      </c>
      <c r="G21" s="30">
        <f t="shared" si="6"/>
        <v>9404842.4353350606</v>
      </c>
      <c r="H21" s="31">
        <f t="shared" si="1"/>
        <v>49958.08704308392</v>
      </c>
      <c r="I21" s="31">
        <f t="shared" si="2"/>
        <v>158140.19780014636</v>
      </c>
      <c r="J21" s="31">
        <f t="shared" si="7"/>
        <v>2131.1120377440338</v>
      </c>
      <c r="K21" s="31">
        <f t="shared" si="3"/>
        <v>210229.39688097429</v>
      </c>
      <c r="L21" s="26">
        <f t="shared" si="4"/>
        <v>-210229.39688097429</v>
      </c>
    </row>
    <row r="22" spans="2:12" ht="16.5" customHeight="1" x14ac:dyDescent="0.25">
      <c r="E22" s="18">
        <f t="shared" si="5"/>
        <v>13</v>
      </c>
      <c r="F22" s="21">
        <f t="shared" ca="1" si="0"/>
        <v>43932</v>
      </c>
      <c r="G22" s="30">
        <f t="shared" si="6"/>
        <v>9354818.22105252</v>
      </c>
      <c r="H22" s="31">
        <f t="shared" si="1"/>
        <v>50024.214282541405</v>
      </c>
      <c r="I22" s="31">
        <f t="shared" si="2"/>
        <v>157954.46469112599</v>
      </c>
      <c r="J22" s="31">
        <f t="shared" si="7"/>
        <v>2119.8514849245225</v>
      </c>
      <c r="K22" s="31">
        <f t="shared" si="3"/>
        <v>210098.53045859191</v>
      </c>
      <c r="L22" s="26">
        <f t="shared" si="4"/>
        <v>-210098.53045859191</v>
      </c>
    </row>
    <row r="23" spans="2:12" ht="16.5" customHeight="1" x14ac:dyDescent="0.25">
      <c r="E23" s="18">
        <f t="shared" si="5"/>
        <v>14</v>
      </c>
      <c r="F23" s="21">
        <f t="shared" ca="1" si="0"/>
        <v>43962</v>
      </c>
      <c r="G23" s="30">
        <f t="shared" si="6"/>
        <v>9304727.7920009121</v>
      </c>
      <c r="H23" s="31">
        <f t="shared" si="1"/>
        <v>50090.429051607352</v>
      </c>
      <c r="I23" s="31">
        <f t="shared" si="2"/>
        <v>157765.75985236131</v>
      </c>
      <c r="J23" s="31">
        <f t="shared" si="7"/>
        <v>2108.5760270252381</v>
      </c>
      <c r="K23" s="31">
        <f t="shared" si="3"/>
        <v>209964.7649309939</v>
      </c>
      <c r="L23" s="26">
        <f t="shared" si="4"/>
        <v>-209964.7649309939</v>
      </c>
    </row>
    <row r="24" spans="2:12" ht="16.5" customHeight="1" x14ac:dyDescent="0.25">
      <c r="E24" s="18">
        <f t="shared" si="5"/>
        <v>15</v>
      </c>
      <c r="F24" s="21">
        <f t="shared" ca="1" si="0"/>
        <v>43993</v>
      </c>
      <c r="G24" s="30">
        <f t="shared" si="6"/>
        <v>9254571.0605347715</v>
      </c>
      <c r="H24" s="31">
        <f t="shared" si="1"/>
        <v>50156.7314661407</v>
      </c>
      <c r="I24" s="31">
        <f t="shared" si="2"/>
        <v>157574.03573617645</v>
      </c>
      <c r="J24" s="31">
        <f t="shared" si="7"/>
        <v>2097.2856443170058</v>
      </c>
      <c r="K24" s="31">
        <f t="shared" si="3"/>
        <v>209828.05284663415</v>
      </c>
      <c r="L24" s="26">
        <f t="shared" si="4"/>
        <v>-209828.05284663415</v>
      </c>
    </row>
    <row r="25" spans="2:12" ht="16.5" customHeight="1" x14ac:dyDescent="0.25">
      <c r="E25" s="18">
        <f t="shared" si="5"/>
        <v>16</v>
      </c>
      <c r="F25" s="21">
        <f t="shared" ca="1" si="0"/>
        <v>44023</v>
      </c>
      <c r="G25" s="30">
        <f t="shared" si="6"/>
        <v>9204347.9388926178</v>
      </c>
      <c r="H25" s="31">
        <f t="shared" si="1"/>
        <v>50223.121642153761</v>
      </c>
      <c r="I25" s="31">
        <f t="shared" si="2"/>
        <v>157379.24403413257</v>
      </c>
      <c r="J25" s="31">
        <f t="shared" si="7"/>
        <v>2085.9803170445375</v>
      </c>
      <c r="K25" s="31">
        <f t="shared" si="3"/>
        <v>209688.34599333088</v>
      </c>
      <c r="L25" s="26">
        <f t="shared" si="4"/>
        <v>-209688.34599333088</v>
      </c>
    </row>
    <row r="26" spans="2:12" ht="16.5" customHeight="1" x14ac:dyDescent="0.25">
      <c r="E26" s="18">
        <f t="shared" si="5"/>
        <v>17</v>
      </c>
      <c r="F26" s="21">
        <f t="shared" ca="1" si="0"/>
        <v>44054</v>
      </c>
      <c r="G26" s="30">
        <f t="shared" si="6"/>
        <v>9154058.3391968049</v>
      </c>
      <c r="H26" s="31">
        <f t="shared" si="1"/>
        <v>50289.599695812401</v>
      </c>
      <c r="I26" s="31">
        <f t="shared" si="2"/>
        <v>157181.33566485601</v>
      </c>
      <c r="J26" s="31">
        <f t="shared" si="7"/>
        <v>2074.6600254263963</v>
      </c>
      <c r="K26" s="31">
        <f t="shared" si="3"/>
        <v>209545.59538609479</v>
      </c>
      <c r="L26" s="26">
        <f t="shared" si="4"/>
        <v>-209545.59538609479</v>
      </c>
    </row>
    <row r="27" spans="2:12" ht="16.5" customHeight="1" x14ac:dyDescent="0.25">
      <c r="E27" s="18">
        <f t="shared" si="5"/>
        <v>18</v>
      </c>
      <c r="F27" s="21">
        <f t="shared" ca="1" si="0"/>
        <v>44085</v>
      </c>
      <c r="G27" s="30">
        <f t="shared" si="6"/>
        <v>9103702.1734533682</v>
      </c>
      <c r="H27" s="31">
        <f t="shared" si="1"/>
        <v>50356.165743436242</v>
      </c>
      <c r="I27" s="31">
        <f t="shared" si="2"/>
        <v>156980.26076167103</v>
      </c>
      <c r="J27" s="31">
        <f t="shared" si="7"/>
        <v>2063.3247496549598</v>
      </c>
      <c r="K27" s="31">
        <f t="shared" si="3"/>
        <v>209399.75125476223</v>
      </c>
      <c r="L27" s="26">
        <f t="shared" si="4"/>
        <v>-209399.75125476223</v>
      </c>
    </row>
    <row r="28" spans="2:12" ht="16.5" customHeight="1" x14ac:dyDescent="0.25">
      <c r="E28" s="18">
        <f t="shared" si="5"/>
        <v>19</v>
      </c>
      <c r="F28" s="21">
        <f t="shared" ca="1" si="0"/>
        <v>44115</v>
      </c>
      <c r="G28" s="30">
        <f t="shared" si="6"/>
        <v>9053279.3535518702</v>
      </c>
      <c r="H28" s="31">
        <f t="shared" si="1"/>
        <v>50422.819901498886</v>
      </c>
      <c r="I28" s="31">
        <f t="shared" si="2"/>
        <v>156775.96866003511</v>
      </c>
      <c r="J28" s="31">
        <f t="shared" si="7"/>
        <v>2051.9744698963891</v>
      </c>
      <c r="K28" s="31">
        <f t="shared" si="3"/>
        <v>209250.76303143037</v>
      </c>
      <c r="L28" s="26">
        <f t="shared" si="4"/>
        <v>-209250.76303143037</v>
      </c>
    </row>
    <row r="29" spans="2:12" ht="16.5" customHeight="1" x14ac:dyDescent="0.25">
      <c r="E29" s="18">
        <f t="shared" si="5"/>
        <v>20</v>
      </c>
      <c r="F29" s="21">
        <f t="shared" ca="1" si="0"/>
        <v>44146</v>
      </c>
      <c r="G29" s="30">
        <f t="shared" si="6"/>
        <v>9002789.7912652418</v>
      </c>
      <c r="H29" s="31">
        <f t="shared" si="1"/>
        <v>50489.56228662809</v>
      </c>
      <c r="I29" s="31">
        <f t="shared" si="2"/>
        <v>156568.40788477298</v>
      </c>
      <c r="J29" s="31">
        <f t="shared" si="7"/>
        <v>2040.6091662905915</v>
      </c>
      <c r="K29" s="31">
        <f t="shared" si="3"/>
        <v>209098.57933769166</v>
      </c>
      <c r="L29" s="26">
        <f t="shared" si="4"/>
        <v>-209098.57933769166</v>
      </c>
    </row>
    <row r="30" spans="2:12" ht="16.5" customHeight="1" x14ac:dyDescent="0.25">
      <c r="E30" s="18">
        <f t="shared" si="5"/>
        <v>21</v>
      </c>
      <c r="F30" s="21">
        <f t="shared" ca="1" si="0"/>
        <v>44176</v>
      </c>
      <c r="G30" s="30">
        <f t="shared" si="6"/>
        <v>8952233.3982496355</v>
      </c>
      <c r="H30" s="31">
        <f t="shared" si="1"/>
        <v>50556.393015606009</v>
      </c>
      <c r="I30" s="31">
        <f t="shared" si="2"/>
        <v>156357.5261371067</v>
      </c>
      <c r="J30" s="31">
        <f t="shared" si="7"/>
        <v>2029.2288189511855</v>
      </c>
      <c r="K30" s="31">
        <f t="shared" si="3"/>
        <v>208943.14797166389</v>
      </c>
      <c r="L30" s="26">
        <f t="shared" si="4"/>
        <v>-208943.14797166389</v>
      </c>
    </row>
    <row r="31" spans="2:12" ht="16.5" customHeight="1" x14ac:dyDescent="0.25">
      <c r="E31" s="18">
        <f t="shared" si="5"/>
        <v>22</v>
      </c>
      <c r="F31" s="21">
        <f t="shared" ca="1" si="0"/>
        <v>44207</v>
      </c>
      <c r="G31" s="30">
        <f t="shared" si="6"/>
        <v>8901610.0860442668</v>
      </c>
      <c r="H31" s="31">
        <f t="shared" si="1"/>
        <v>50623.312205369344</v>
      </c>
      <c r="I31" s="31">
        <f t="shared" si="2"/>
        <v>156143.27028147771</v>
      </c>
      <c r="J31" s="31">
        <f t="shared" si="7"/>
        <v>2017.8334079654678</v>
      </c>
      <c r="K31" s="31">
        <f t="shared" si="3"/>
        <v>208784.41589481253</v>
      </c>
      <c r="L31" s="26">
        <f t="shared" si="4"/>
        <v>-208784.41589481253</v>
      </c>
    </row>
    <row r="32" spans="2:12" ht="16.5" customHeight="1" x14ac:dyDescent="0.25">
      <c r="E32" s="18">
        <f t="shared" si="5"/>
        <v>23</v>
      </c>
      <c r="F32" s="21">
        <f t="shared" ca="1" si="0"/>
        <v>44238</v>
      </c>
      <c r="G32" s="30">
        <f t="shared" si="6"/>
        <v>8850919.7660712581</v>
      </c>
      <c r="H32" s="31">
        <f t="shared" si="1"/>
        <v>50690.319973009624</v>
      </c>
      <c r="I32" s="31">
        <f t="shared" si="2"/>
        <v>155925.58633215868</v>
      </c>
      <c r="J32" s="31">
        <f t="shared" si="7"/>
        <v>2006.4229133943777</v>
      </c>
      <c r="K32" s="31">
        <f t="shared" si="3"/>
        <v>208622.32921856266</v>
      </c>
      <c r="L32" s="26">
        <f t="shared" si="4"/>
        <v>-208622.32921856266</v>
      </c>
    </row>
    <row r="33" spans="5:12" ht="16.5" customHeight="1" x14ac:dyDescent="0.25">
      <c r="E33" s="18">
        <f t="shared" si="5"/>
        <v>24</v>
      </c>
      <c r="F33" s="21">
        <f t="shared" ca="1" si="0"/>
        <v>44266</v>
      </c>
      <c r="G33" s="30">
        <f t="shared" si="6"/>
        <v>8800162.3496354856</v>
      </c>
      <c r="H33" s="31">
        <f t="shared" si="1"/>
        <v>50757.416435773324</v>
      </c>
      <c r="I33" s="31">
        <f t="shared" si="2"/>
        <v>155704.41943965055</v>
      </c>
      <c r="J33" s="31">
        <f t="shared" si="7"/>
        <v>1994.9973152724617</v>
      </c>
      <c r="K33" s="31">
        <f t="shared" si="3"/>
        <v>208456.83319069631</v>
      </c>
      <c r="L33" s="26">
        <f t="shared" si="4"/>
        <v>-208456.83319069631</v>
      </c>
    </row>
    <row r="34" spans="5:12" ht="16.5" customHeight="1" x14ac:dyDescent="0.25">
      <c r="E34" s="18">
        <f t="shared" si="5"/>
        <v>25</v>
      </c>
      <c r="F34" s="21">
        <f t="shared" ca="1" si="0"/>
        <v>44297</v>
      </c>
      <c r="G34" s="30">
        <f t="shared" si="6"/>
        <v>8749337.7479244228</v>
      </c>
      <c r="H34" s="31">
        <f t="shared" si="1"/>
        <v>50824.601711062118</v>
      </c>
      <c r="I34" s="31">
        <f t="shared" si="2"/>
        <v>155479.71387686225</v>
      </c>
      <c r="J34" s="31">
        <f t="shared" si="7"/>
        <v>1983.5565936078385</v>
      </c>
      <c r="K34" s="31">
        <f t="shared" si="3"/>
        <v>208287.87218153224</v>
      </c>
      <c r="L34" s="26">
        <f t="shared" si="4"/>
        <v>-208287.87218153224</v>
      </c>
    </row>
    <row r="35" spans="5:12" ht="16.5" customHeight="1" x14ac:dyDescent="0.25">
      <c r="E35" s="18">
        <f t="shared" si="5"/>
        <v>26</v>
      </c>
      <c r="F35" s="21">
        <f t="shared" ca="1" si="0"/>
        <v>44327</v>
      </c>
      <c r="G35" s="30">
        <f t="shared" si="6"/>
        <v>8698445.8720079903</v>
      </c>
      <c r="H35" s="31">
        <f t="shared" si="1"/>
        <v>50891.875916433113</v>
      </c>
      <c r="I35" s="31">
        <f t="shared" si="2"/>
        <v>155251.4130250694</v>
      </c>
      <c r="J35" s="31">
        <f t="shared" si="7"/>
        <v>1972.100728382165</v>
      </c>
      <c r="K35" s="31">
        <f t="shared" si="3"/>
        <v>208115.38966988467</v>
      </c>
      <c r="L35" s="26">
        <f t="shared" si="4"/>
        <v>-208115.38966988467</v>
      </c>
    </row>
    <row r="36" spans="5:12" ht="16.5" customHeight="1" x14ac:dyDescent="0.25">
      <c r="E36" s="18">
        <f t="shared" si="5"/>
        <v>27</v>
      </c>
      <c r="F36" s="21">
        <f t="shared" ca="1" si="0"/>
        <v>44358</v>
      </c>
      <c r="G36" s="30">
        <f t="shared" si="6"/>
        <v>8647486.6328383908</v>
      </c>
      <c r="H36" s="31">
        <f t="shared" si="1"/>
        <v>50959.239169599001</v>
      </c>
      <c r="I36" s="31">
        <f t="shared" si="2"/>
        <v>155019.45935964785</v>
      </c>
      <c r="J36" s="31">
        <f t="shared" si="7"/>
        <v>1960.6296995506011</v>
      </c>
      <c r="K36" s="31">
        <f t="shared" si="3"/>
        <v>207939.32822879744</v>
      </c>
      <c r="L36" s="26">
        <f t="shared" si="4"/>
        <v>-207939.32822879744</v>
      </c>
    </row>
    <row r="37" spans="5:12" ht="16.5" customHeight="1" x14ac:dyDescent="0.25">
      <c r="E37" s="18">
        <f t="shared" si="5"/>
        <v>28</v>
      </c>
      <c r="F37" s="21">
        <f t="shared" ca="1" si="0"/>
        <v>44388</v>
      </c>
      <c r="G37" s="30">
        <f t="shared" si="6"/>
        <v>8596459.9412499629</v>
      </c>
      <c r="H37" s="31">
        <f t="shared" si="1"/>
        <v>51026.691588428272</v>
      </c>
      <c r="I37" s="31">
        <f t="shared" si="2"/>
        <v>154783.7944355795</v>
      </c>
      <c r="J37" s="31">
        <f t="shared" si="7"/>
        <v>1949.1434870417734</v>
      </c>
      <c r="K37" s="31">
        <f t="shared" si="3"/>
        <v>207759.62951104957</v>
      </c>
      <c r="L37" s="26">
        <f t="shared" si="4"/>
        <v>-207759.62951104957</v>
      </c>
    </row>
    <row r="38" spans="5:12" ht="16.5" customHeight="1" x14ac:dyDescent="0.25">
      <c r="E38" s="18">
        <f t="shared" si="5"/>
        <v>29</v>
      </c>
      <c r="F38" s="21">
        <f t="shared" ca="1" si="0"/>
        <v>44419</v>
      </c>
      <c r="G38" s="30">
        <f t="shared" si="6"/>
        <v>8545365.7079590168</v>
      </c>
      <c r="H38" s="31">
        <f t="shared" si="1"/>
        <v>51094.233290945442</v>
      </c>
      <c r="I38" s="31">
        <f t="shared" si="2"/>
        <v>154544.35887272612</v>
      </c>
      <c r="J38" s="31">
        <f t="shared" si="7"/>
        <v>1937.6420707577417</v>
      </c>
      <c r="K38" s="31">
        <f t="shared" si="3"/>
        <v>207576.23423442931</v>
      </c>
      <c r="L38" s="26">
        <f t="shared" si="4"/>
        <v>-207576.23423442931</v>
      </c>
    </row>
    <row r="39" spans="5:12" ht="16.5" customHeight="1" x14ac:dyDescent="0.25">
      <c r="E39" s="18">
        <f t="shared" si="5"/>
        <v>30</v>
      </c>
      <c r="F39" s="21">
        <f t="shared" ca="1" si="0"/>
        <v>44450</v>
      </c>
      <c r="G39" s="30">
        <f t="shared" si="6"/>
        <v>8494203.8435636852</v>
      </c>
      <c r="H39" s="31">
        <f t="shared" si="1"/>
        <v>51161.864395331264</v>
      </c>
      <c r="I39" s="31">
        <f t="shared" si="2"/>
        <v>154301.09234086704</v>
      </c>
      <c r="J39" s="31">
        <f t="shared" si="7"/>
        <v>1926.1254305739624</v>
      </c>
      <c r="K39" s="31">
        <f t="shared" si="3"/>
        <v>207389.08216677228</v>
      </c>
      <c r="L39" s="26">
        <f t="shared" si="4"/>
        <v>-207389.08216677228</v>
      </c>
    </row>
    <row r="40" spans="5:12" ht="16.5" customHeight="1" x14ac:dyDescent="0.25">
      <c r="E40" s="18">
        <f t="shared" si="5"/>
        <v>31</v>
      </c>
      <c r="F40" s="21">
        <f t="shared" ca="1" si="0"/>
        <v>44480</v>
      </c>
      <c r="G40" s="30">
        <f t="shared" si="6"/>
        <v>8442974.2585437614</v>
      </c>
      <c r="H40" s="31">
        <f t="shared" si="1"/>
        <v>51229.585019922917</v>
      </c>
      <c r="I40" s="31">
        <f t="shared" si="2"/>
        <v>154053.93354449823</v>
      </c>
      <c r="J40" s="31">
        <f t="shared" si="7"/>
        <v>1914.5935463392548</v>
      </c>
      <c r="K40" s="31">
        <f t="shared" si="3"/>
        <v>207198.11211076041</v>
      </c>
      <c r="L40" s="26">
        <f t="shared" si="4"/>
        <v>-207198.11211076041</v>
      </c>
    </row>
    <row r="41" spans="5:12" ht="16.5" customHeight="1" x14ac:dyDescent="0.25">
      <c r="E41" s="18">
        <f t="shared" si="5"/>
        <v>32</v>
      </c>
      <c r="F41" s="21">
        <f t="shared" ca="1" si="0"/>
        <v>44511</v>
      </c>
      <c r="G41" s="30">
        <f t="shared" si="6"/>
        <v>8391676.8632605467</v>
      </c>
      <c r="H41" s="31">
        <f t="shared" si="1"/>
        <v>51297.395283214195</v>
      </c>
      <c r="I41" s="31">
        <f t="shared" si="2"/>
        <v>153802.82020738753</v>
      </c>
      <c r="J41" s="31">
        <f t="shared" si="7"/>
        <v>1903.0463978757639</v>
      </c>
      <c r="K41" s="31">
        <f t="shared" si="3"/>
        <v>207003.26188847749</v>
      </c>
      <c r="L41" s="26">
        <f t="shared" si="4"/>
        <v>-207003.26188847749</v>
      </c>
    </row>
    <row r="42" spans="5:12" ht="16.5" customHeight="1" x14ac:dyDescent="0.25">
      <c r="E42" s="18">
        <f t="shared" si="5"/>
        <v>33</v>
      </c>
      <c r="F42" s="21">
        <f t="shared" ca="1" si="0"/>
        <v>44541</v>
      </c>
      <c r="G42" s="30">
        <f t="shared" si="6"/>
        <v>8340311.5679566907</v>
      </c>
      <c r="H42" s="31">
        <f t="shared" si="1"/>
        <v>51365.295303855753</v>
      </c>
      <c r="I42" s="31">
        <f t="shared" si="2"/>
        <v>153547.68905688307</v>
      </c>
      <c r="J42" s="31">
        <f t="shared" si="7"/>
        <v>1891.4839649789274</v>
      </c>
      <c r="K42" s="31">
        <f t="shared" si="3"/>
        <v>206804.46832571775</v>
      </c>
      <c r="L42" s="26">
        <f t="shared" si="4"/>
        <v>-206804.46832571775</v>
      </c>
    </row>
    <row r="43" spans="5:12" ht="16.5" customHeight="1" x14ac:dyDescent="0.25">
      <c r="E43" s="18">
        <f t="shared" si="5"/>
        <v>34</v>
      </c>
      <c r="F43" s="21">
        <f t="shared" ca="1" si="0"/>
        <v>44572</v>
      </c>
      <c r="G43" s="30">
        <f t="shared" si="6"/>
        <v>8288878.2827560352</v>
      </c>
      <c r="H43" s="31">
        <f t="shared" si="1"/>
        <v>51433.2852006553</v>
      </c>
      <c r="I43" s="31">
        <f t="shared" si="2"/>
        <v>153288.47580797054</v>
      </c>
      <c r="J43" s="31">
        <f t="shared" si="7"/>
        <v>1879.906227417438</v>
      </c>
      <c r="K43" s="31">
        <f t="shared" si="3"/>
        <v>206601.66723604329</v>
      </c>
      <c r="L43" s="26">
        <f t="shared" si="4"/>
        <v>-206601.66723604329</v>
      </c>
    </row>
    <row r="44" spans="5:12" ht="16.5" customHeight="1" x14ac:dyDescent="0.25">
      <c r="E44" s="18">
        <f t="shared" si="5"/>
        <v>35</v>
      </c>
      <c r="F44" s="21">
        <f t="shared" ca="1" si="0"/>
        <v>44603</v>
      </c>
      <c r="G44" s="30">
        <f t="shared" si="6"/>
        <v>8237376.9176634578</v>
      </c>
      <c r="H44" s="31">
        <f t="shared" si="1"/>
        <v>51501.36509257782</v>
      </c>
      <c r="I44" s="31">
        <f t="shared" si="2"/>
        <v>153025.11514707538</v>
      </c>
      <c r="J44" s="31">
        <f t="shared" si="7"/>
        <v>1868.3131649332104</v>
      </c>
      <c r="K44" s="31">
        <f t="shared" si="3"/>
        <v>206394.79340458641</v>
      </c>
      <c r="L44" s="26">
        <f t="shared" si="4"/>
        <v>-206394.79340458641</v>
      </c>
    </row>
    <row r="45" spans="5:12" ht="16.5" customHeight="1" x14ac:dyDescent="0.25">
      <c r="E45" s="18">
        <f t="shared" si="5"/>
        <v>36</v>
      </c>
      <c r="F45" s="21">
        <f t="shared" ca="1" si="0"/>
        <v>44631</v>
      </c>
      <c r="G45" s="30">
        <f t="shared" si="6"/>
        <v>8185807.3825647123</v>
      </c>
      <c r="H45" s="31">
        <f t="shared" si="1"/>
        <v>51569.535098745728</v>
      </c>
      <c r="I45" s="31">
        <f t="shared" si="2"/>
        <v>152757.54071560592</v>
      </c>
      <c r="J45" s="31">
        <f t="shared" si="7"/>
        <v>1856.7047572413435</v>
      </c>
      <c r="K45" s="31">
        <f t="shared" si="3"/>
        <v>206183.780571593</v>
      </c>
      <c r="L45" s="26">
        <f t="shared" si="4"/>
        <v>-206183.780571593</v>
      </c>
    </row>
    <row r="46" spans="5:12" ht="16.5" customHeight="1" x14ac:dyDescent="0.25">
      <c r="E46" s="18">
        <f t="shared" si="5"/>
        <v>37</v>
      </c>
      <c r="F46" s="21">
        <f t="shared" ca="1" si="0"/>
        <v>44662</v>
      </c>
      <c r="G46" s="30">
        <f t="shared" si="6"/>
        <v>8134169.5872262735</v>
      </c>
      <c r="H46" s="31">
        <f t="shared" si="1"/>
        <v>51637.795338439151</v>
      </c>
      <c r="I46" s="31">
        <f t="shared" si="2"/>
        <v>152485.68509323293</v>
      </c>
      <c r="J46" s="31">
        <f t="shared" si="7"/>
        <v>1845.0809840300863</v>
      </c>
      <c r="K46" s="31">
        <f t="shared" si="3"/>
        <v>205968.56141570216</v>
      </c>
      <c r="L46" s="26">
        <f t="shared" si="4"/>
        <v>-205968.56141570216</v>
      </c>
    </row>
    <row r="47" spans="5:12" ht="16.5" customHeight="1" x14ac:dyDescent="0.25">
      <c r="E47" s="18">
        <f t="shared" si="5"/>
        <v>38</v>
      </c>
      <c r="F47" s="21">
        <f t="shared" ca="1" si="0"/>
        <v>44692</v>
      </c>
      <c r="G47" s="30">
        <f t="shared" si="6"/>
        <v>8082463.4412951777</v>
      </c>
      <c r="H47" s="31">
        <f t="shared" si="1"/>
        <v>51706.145931096093</v>
      </c>
      <c r="I47" s="31">
        <f t="shared" si="2"/>
        <v>152209.47978090198</v>
      </c>
      <c r="J47" s="31">
        <f t="shared" si="7"/>
        <v>1833.441824960802</v>
      </c>
      <c r="K47" s="31">
        <f t="shared" si="3"/>
        <v>205749.0675369589</v>
      </c>
      <c r="L47" s="26">
        <f t="shared" si="4"/>
        <v>-205749.0675369589</v>
      </c>
    </row>
    <row r="48" spans="5:12" ht="16.5" customHeight="1" x14ac:dyDescent="0.25">
      <c r="E48" s="18">
        <f t="shared" si="5"/>
        <v>39</v>
      </c>
      <c r="F48" s="21">
        <f t="shared" ca="1" si="0"/>
        <v>44723</v>
      </c>
      <c r="G48" s="30">
        <f t="shared" si="6"/>
        <v>8030688.8542988654</v>
      </c>
      <c r="H48" s="31">
        <f t="shared" si="1"/>
        <v>51774.586996312632</v>
      </c>
      <c r="I48" s="31">
        <f t="shared" si="2"/>
        <v>151928.85518357373</v>
      </c>
      <c r="J48" s="31">
        <f t="shared" si="7"/>
        <v>1821.7872596679331</v>
      </c>
      <c r="K48" s="31">
        <f t="shared" si="3"/>
        <v>205525.2294395543</v>
      </c>
      <c r="L48" s="26">
        <f t="shared" si="4"/>
        <v>-205525.2294395543</v>
      </c>
    </row>
    <row r="49" spans="5:12" ht="16.5" customHeight="1" x14ac:dyDescent="0.25">
      <c r="E49" s="18">
        <f t="shared" si="5"/>
        <v>40</v>
      </c>
      <c r="F49" s="21">
        <f t="shared" ca="1" si="0"/>
        <v>44753</v>
      </c>
      <c r="G49" s="30">
        <f t="shared" si="6"/>
        <v>7978845.7356450222</v>
      </c>
      <c r="H49" s="31">
        <f t="shared" si="1"/>
        <v>51843.118653843165</v>
      </c>
      <c r="I49" s="31">
        <f t="shared" si="2"/>
        <v>151643.74059268823</v>
      </c>
      <c r="J49" s="31">
        <f t="shared" si="7"/>
        <v>1810.1172677589643</v>
      </c>
      <c r="K49" s="31">
        <f t="shared" si="3"/>
        <v>205296.97651429035</v>
      </c>
      <c r="L49" s="26">
        <f t="shared" si="4"/>
        <v>-205296.97651429035</v>
      </c>
    </row>
    <row r="50" spans="5:12" ht="16.5" customHeight="1" x14ac:dyDescent="0.25">
      <c r="E50" s="18">
        <f t="shared" si="5"/>
        <v>41</v>
      </c>
      <c r="F50" s="21">
        <f t="shared" ca="1" si="0"/>
        <v>44784</v>
      </c>
      <c r="G50" s="30">
        <f t="shared" si="6"/>
        <v>7926933.9946214212</v>
      </c>
      <c r="H50" s="31">
        <f t="shared" si="1"/>
        <v>51911.741023600625</v>
      </c>
      <c r="I50" s="31">
        <f t="shared" si="2"/>
        <v>151354.06416834859</v>
      </c>
      <c r="J50" s="31">
        <f t="shared" si="7"/>
        <v>1798.4318288143882</v>
      </c>
      <c r="K50" s="31">
        <f t="shared" si="3"/>
        <v>205064.2370207636</v>
      </c>
      <c r="L50" s="26">
        <f t="shared" si="4"/>
        <v>-205064.2370207636</v>
      </c>
    </row>
    <row r="51" spans="5:12" ht="16.5" customHeight="1" x14ac:dyDescent="0.25">
      <c r="E51" s="18">
        <f t="shared" si="5"/>
        <v>42</v>
      </c>
      <c r="F51" s="21">
        <f t="shared" ca="1" si="0"/>
        <v>44815</v>
      </c>
      <c r="G51" s="30">
        <f t="shared" si="6"/>
        <v>7874953.5403957646</v>
      </c>
      <c r="H51" s="31">
        <f t="shared" si="1"/>
        <v>51980.45422565662</v>
      </c>
      <c r="I51" s="31">
        <f t="shared" si="2"/>
        <v>151059.75292121948</v>
      </c>
      <c r="J51" s="31">
        <f t="shared" si="7"/>
        <v>1786.7309223876684</v>
      </c>
      <c r="K51" s="31">
        <f t="shared" si="3"/>
        <v>204826.93806926376</v>
      </c>
      <c r="L51" s="26">
        <f t="shared" si="4"/>
        <v>-204826.93806926376</v>
      </c>
    </row>
    <row r="52" spans="5:12" ht="16.5" customHeight="1" x14ac:dyDescent="0.25">
      <c r="E52" s="18">
        <f t="shared" si="5"/>
        <v>43</v>
      </c>
      <c r="F52" s="21">
        <f t="shared" ca="1" si="0"/>
        <v>44845</v>
      </c>
      <c r="G52" s="30">
        <f t="shared" si="6"/>
        <v>7822904.2820155229</v>
      </c>
      <c r="H52" s="31">
        <f t="shared" si="1"/>
        <v>52049.258380241728</v>
      </c>
      <c r="I52" s="31">
        <f t="shared" si="2"/>
        <v>150760.7326941363</v>
      </c>
      <c r="J52" s="31">
        <f t="shared" si="7"/>
        <v>1775.0145280052054</v>
      </c>
      <c r="K52" s="31">
        <f t="shared" si="3"/>
        <v>204585.00560238323</v>
      </c>
      <c r="L52" s="26">
        <f t="shared" si="4"/>
        <v>-204585.00560238323</v>
      </c>
    </row>
    <row r="53" spans="5:12" ht="16.5" customHeight="1" x14ac:dyDescent="0.25">
      <c r="E53" s="18">
        <f t="shared" si="5"/>
        <v>44</v>
      </c>
      <c r="F53" s="21">
        <f t="shared" ca="1" si="0"/>
        <v>44876</v>
      </c>
      <c r="G53" s="30">
        <f t="shared" si="6"/>
        <v>7770786.1284077773</v>
      </c>
      <c r="H53" s="31">
        <f t="shared" si="1"/>
        <v>52118.153607745662</v>
      </c>
      <c r="I53" s="31">
        <f t="shared" si="2"/>
        <v>150456.92814341979</v>
      </c>
      <c r="J53" s="31">
        <f t="shared" si="7"/>
        <v>1763.2826251662989</v>
      </c>
      <c r="K53" s="31">
        <f t="shared" si="3"/>
        <v>204338.36437633174</v>
      </c>
      <c r="L53" s="26">
        <f t="shared" si="4"/>
        <v>-204338.36437633174</v>
      </c>
    </row>
    <row r="54" spans="5:12" ht="16.5" customHeight="1" x14ac:dyDescent="0.25">
      <c r="E54" s="18">
        <f t="shared" si="5"/>
        <v>45</v>
      </c>
      <c r="F54" s="21">
        <f t="shared" ca="1" si="0"/>
        <v>44906</v>
      </c>
      <c r="G54" s="30">
        <f t="shared" si="6"/>
        <v>7718598.9883790594</v>
      </c>
      <c r="H54" s="31">
        <f t="shared" si="1"/>
        <v>52187.140028717484</v>
      </c>
      <c r="I54" s="31">
        <f t="shared" si="2"/>
        <v>150148.26271989185</v>
      </c>
      <c r="J54" s="31">
        <f t="shared" si="7"/>
        <v>1751.535193343113</v>
      </c>
      <c r="K54" s="31">
        <f t="shared" si="3"/>
        <v>204086.93794195246</v>
      </c>
      <c r="L54" s="26">
        <f t="shared" si="4"/>
        <v>-204086.93794195246</v>
      </c>
    </row>
    <row r="55" spans="5:12" ht="16.5" customHeight="1" x14ac:dyDescent="0.25">
      <c r="E55" s="18">
        <f t="shared" si="5"/>
        <v>46</v>
      </c>
      <c r="F55" s="21">
        <f t="shared" ca="1" si="0"/>
        <v>44937</v>
      </c>
      <c r="G55" s="30">
        <f t="shared" si="6"/>
        <v>7666342.7706151931</v>
      </c>
      <c r="H55" s="31">
        <f t="shared" si="1"/>
        <v>52256.21776386584</v>
      </c>
      <c r="I55" s="31">
        <f t="shared" si="2"/>
        <v>149834.65864958745</v>
      </c>
      <c r="J55" s="31">
        <f t="shared" si="7"/>
        <v>1739.7722119806399</v>
      </c>
      <c r="K55" s="31">
        <f t="shared" si="3"/>
        <v>203830.64862543391</v>
      </c>
      <c r="L55" s="26">
        <f t="shared" si="4"/>
        <v>-203830.64862543391</v>
      </c>
    </row>
    <row r="56" spans="5:12" ht="16.5" customHeight="1" x14ac:dyDescent="0.25">
      <c r="E56" s="18">
        <f t="shared" si="5"/>
        <v>47</v>
      </c>
      <c r="F56" s="21">
        <f t="shared" ca="1" si="0"/>
        <v>44968</v>
      </c>
      <c r="G56" s="30">
        <f t="shared" si="6"/>
        <v>7614017.3836811343</v>
      </c>
      <c r="H56" s="31">
        <f t="shared" si="1"/>
        <v>52325.386934059112</v>
      </c>
      <c r="I56" s="31">
        <f t="shared" si="2"/>
        <v>149516.03691415818</v>
      </c>
      <c r="J56" s="31">
        <f t="shared" si="7"/>
        <v>1727.9936604966645</v>
      </c>
      <c r="K56" s="31">
        <f t="shared" si="3"/>
        <v>203569.41750871396</v>
      </c>
      <c r="L56" s="26">
        <f t="shared" si="4"/>
        <v>-203569.41750871396</v>
      </c>
    </row>
    <row r="57" spans="5:12" ht="16.5" customHeight="1" x14ac:dyDescent="0.25">
      <c r="E57" s="18">
        <f t="shared" si="5"/>
        <v>48</v>
      </c>
      <c r="F57" s="21">
        <f t="shared" ca="1" si="0"/>
        <v>44996</v>
      </c>
      <c r="G57" s="30">
        <f t="shared" si="6"/>
        <v>7561622.736020809</v>
      </c>
      <c r="H57" s="31">
        <f t="shared" si="1"/>
        <v>52394.647660325718</v>
      </c>
      <c r="I57" s="31">
        <f t="shared" si="2"/>
        <v>149192.31723096201</v>
      </c>
      <c r="J57" s="31">
        <f t="shared" si="7"/>
        <v>1716.1995182817277</v>
      </c>
      <c r="K57" s="31">
        <f t="shared" si="3"/>
        <v>203303.16440956946</v>
      </c>
      <c r="L57" s="26">
        <f t="shared" si="4"/>
        <v>-203303.16440956946</v>
      </c>
    </row>
    <row r="58" spans="5:12" ht="16.5" customHeight="1" x14ac:dyDescent="0.25">
      <c r="E58" s="18">
        <f t="shared" si="5"/>
        <v>49</v>
      </c>
      <c r="F58" s="21">
        <f t="shared" ca="1" si="0"/>
        <v>45027</v>
      </c>
      <c r="G58" s="30">
        <f t="shared" si="6"/>
        <v>7509158.7359569548</v>
      </c>
      <c r="H58" s="31">
        <f t="shared" si="1"/>
        <v>52464.000063854233</v>
      </c>
      <c r="I58" s="31">
        <f t="shared" si="2"/>
        <v>148863.41803283474</v>
      </c>
      <c r="J58" s="31">
        <f t="shared" si="7"/>
        <v>1704.3897646990904</v>
      </c>
      <c r="K58" s="31">
        <f t="shared" si="3"/>
        <v>203031.80786138808</v>
      </c>
      <c r="L58" s="26">
        <f t="shared" si="4"/>
        <v>-203031.80786138808</v>
      </c>
    </row>
    <row r="59" spans="5:12" ht="16.5" customHeight="1" x14ac:dyDescent="0.25">
      <c r="E59" s="18">
        <f t="shared" si="5"/>
        <v>50</v>
      </c>
      <c r="F59" s="21">
        <f t="shared" ca="1" si="0"/>
        <v>45057</v>
      </c>
      <c r="G59" s="30">
        <f t="shared" si="6"/>
        <v>7456625.2916909615</v>
      </c>
      <c r="H59" s="31">
        <f t="shared" si="1"/>
        <v>52533.444265993676</v>
      </c>
      <c r="I59" s="31">
        <f t="shared" si="2"/>
        <v>148529.25644753742</v>
      </c>
      <c r="J59" s="31">
        <f t="shared" si="7"/>
        <v>1692.5643790846975</v>
      </c>
      <c r="K59" s="31">
        <f t="shared" si="3"/>
        <v>202755.26509261582</v>
      </c>
      <c r="L59" s="26">
        <f t="shared" si="4"/>
        <v>-202755.26509261582</v>
      </c>
    </row>
    <row r="60" spans="5:12" ht="16.5" customHeight="1" x14ac:dyDescent="0.25">
      <c r="E60" s="18">
        <f t="shared" si="5"/>
        <v>51</v>
      </c>
      <c r="F60" s="21">
        <f t="shared" ca="1" si="0"/>
        <v>45088</v>
      </c>
      <c r="G60" s="30">
        <f t="shared" si="6"/>
        <v>7404022.3113027075</v>
      </c>
      <c r="H60" s="31">
        <f t="shared" si="1"/>
        <v>52602.98038825368</v>
      </c>
      <c r="I60" s="31">
        <f t="shared" si="2"/>
        <v>148189.74827687535</v>
      </c>
      <c r="J60" s="31">
        <f t="shared" si="7"/>
        <v>1680.7233407471426</v>
      </c>
      <c r="K60" s="31">
        <f t="shared" si="3"/>
        <v>202473.4520058762</v>
      </c>
      <c r="L60" s="26">
        <f t="shared" si="4"/>
        <v>-202473.4520058762</v>
      </c>
    </row>
    <row r="61" spans="5:12" ht="16.5" customHeight="1" x14ac:dyDescent="0.25">
      <c r="E61" s="18">
        <f t="shared" si="5"/>
        <v>52</v>
      </c>
      <c r="F61" s="21">
        <f t="shared" ca="1" si="0"/>
        <v>45118</v>
      </c>
      <c r="G61" s="30">
        <f t="shared" si="6"/>
        <v>7351349.7027504025</v>
      </c>
      <c r="H61" s="31">
        <f t="shared" si="1"/>
        <v>52672.608552304708</v>
      </c>
      <c r="I61" s="31">
        <f t="shared" si="2"/>
        <v>147844.80797548266</v>
      </c>
      <c r="J61" s="31">
        <f t="shared" si="7"/>
        <v>1668.8666289676303</v>
      </c>
      <c r="K61" s="31">
        <f t="shared" si="3"/>
        <v>202186.283156755</v>
      </c>
      <c r="L61" s="26">
        <f t="shared" si="4"/>
        <v>-202186.283156755</v>
      </c>
    </row>
    <row r="62" spans="5:12" ht="16.5" customHeight="1" x14ac:dyDescent="0.25">
      <c r="E62" s="18">
        <f t="shared" si="5"/>
        <v>53</v>
      </c>
      <c r="F62" s="21">
        <f t="shared" ca="1" si="0"/>
        <v>45149</v>
      </c>
      <c r="G62" s="30">
        <f t="shared" si="6"/>
        <v>7298607.373870424</v>
      </c>
      <c r="H62" s="31">
        <f t="shared" si="1"/>
        <v>52742.328879978282</v>
      </c>
      <c r="I62" s="31">
        <f t="shared" si="2"/>
        <v>147494.34862926771</v>
      </c>
      <c r="J62" s="31">
        <f t="shared" si="7"/>
        <v>1656.9942229999408</v>
      </c>
      <c r="K62" s="31">
        <f t="shared" si="3"/>
        <v>201893.67173224592</v>
      </c>
      <c r="L62" s="26">
        <f t="shared" si="4"/>
        <v>-201893.67173224592</v>
      </c>
    </row>
    <row r="63" spans="5:12" ht="16.5" customHeight="1" x14ac:dyDescent="0.25">
      <c r="E63" s="18">
        <f t="shared" si="5"/>
        <v>54</v>
      </c>
      <c r="F63" s="21">
        <f t="shared" ca="1" si="0"/>
        <v>45180</v>
      </c>
      <c r="G63" s="30">
        <f t="shared" si="6"/>
        <v>7245795.2323771566</v>
      </c>
      <c r="H63" s="31">
        <f t="shared" si="1"/>
        <v>52812.141493267169</v>
      </c>
      <c r="I63" s="31">
        <f t="shared" si="2"/>
        <v>147138.28193351332</v>
      </c>
      <c r="J63" s="31">
        <f t="shared" si="7"/>
        <v>1645.1061020703935</v>
      </c>
      <c r="K63" s="31">
        <f t="shared" si="3"/>
        <v>201595.52952885089</v>
      </c>
      <c r="L63" s="26">
        <f t="shared" si="4"/>
        <v>-201595.52952885089</v>
      </c>
    </row>
    <row r="64" spans="5:12" ht="16.5" customHeight="1" x14ac:dyDescent="0.25">
      <c r="E64" s="18">
        <f t="shared" si="5"/>
        <v>55</v>
      </c>
      <c r="F64" s="21">
        <f t="shared" ca="1" si="0"/>
        <v>45210</v>
      </c>
      <c r="G64" s="30">
        <f t="shared" si="6"/>
        <v>7192913.1858628308</v>
      </c>
      <c r="H64" s="31">
        <f t="shared" si="1"/>
        <v>52882.046514325637</v>
      </c>
      <c r="I64" s="31">
        <f t="shared" si="2"/>
        <v>146776.51817062689</v>
      </c>
      <c r="J64" s="31">
        <f t="shared" si="7"/>
        <v>1633.2022453778111</v>
      </c>
      <c r="K64" s="31">
        <f t="shared" si="3"/>
        <v>201291.76693033034</v>
      </c>
      <c r="L64" s="26">
        <f t="shared" si="4"/>
        <v>-201291.76693033034</v>
      </c>
    </row>
    <row r="65" spans="5:12" ht="16.5" customHeight="1" x14ac:dyDescent="0.25">
      <c r="E65" s="18">
        <f t="shared" si="5"/>
        <v>56</v>
      </c>
      <c r="F65" s="21">
        <f t="shared" ca="1" si="0"/>
        <v>45241</v>
      </c>
      <c r="G65" s="30">
        <f t="shared" si="6"/>
        <v>7139961.141797361</v>
      </c>
      <c r="H65" s="31">
        <f t="shared" si="1"/>
        <v>52952.044065469643</v>
      </c>
      <c r="I65" s="31">
        <f t="shared" si="2"/>
        <v>146408.96618753421</v>
      </c>
      <c r="J65" s="31">
        <f t="shared" si="7"/>
        <v>1621.2826320934821</v>
      </c>
      <c r="K65" s="31">
        <f t="shared" si="3"/>
        <v>200982.29288509733</v>
      </c>
      <c r="L65" s="26">
        <f t="shared" si="4"/>
        <v>-200982.29288509733</v>
      </c>
    </row>
    <row r="66" spans="5:12" ht="16.5" customHeight="1" x14ac:dyDescent="0.25">
      <c r="E66" s="18">
        <f t="shared" si="5"/>
        <v>57</v>
      </c>
      <c r="F66" s="21">
        <f t="shared" ca="1" si="0"/>
        <v>45271</v>
      </c>
      <c r="G66" s="30">
        <f t="shared" si="6"/>
        <v>7086939.007528184</v>
      </c>
      <c r="H66" s="31">
        <f t="shared" si="1"/>
        <v>53022.134269177019</v>
      </c>
      <c r="I66" s="31">
        <f t="shared" si="2"/>
        <v>146035.53337271209</v>
      </c>
      <c r="J66" s="31">
        <f t="shared" si="7"/>
        <v>1609.3472413611253</v>
      </c>
      <c r="K66" s="31">
        <f t="shared" si="3"/>
        <v>200667.01488325023</v>
      </c>
      <c r="L66" s="26">
        <f t="shared" si="4"/>
        <v>-200667.01488325023</v>
      </c>
    </row>
    <row r="67" spans="5:12" ht="16.5" customHeight="1" x14ac:dyDescent="0.25">
      <c r="E67" s="18">
        <f t="shared" si="5"/>
        <v>58</v>
      </c>
      <c r="F67" s="21">
        <f t="shared" ca="1" si="0"/>
        <v>45302</v>
      </c>
      <c r="G67" s="30">
        <f t="shared" si="6"/>
        <v>7033846.6902800966</v>
      </c>
      <c r="H67" s="31">
        <f t="shared" si="1"/>
        <v>53092.31724808774</v>
      </c>
      <c r="I67" s="31">
        <f t="shared" si="2"/>
        <v>145656.12563285278</v>
      </c>
      <c r="J67" s="31">
        <f t="shared" si="7"/>
        <v>1597.3960522968528</v>
      </c>
      <c r="K67" s="31">
        <f t="shared" si="3"/>
        <v>200345.83893323736</v>
      </c>
      <c r="L67" s="26">
        <f t="shared" si="4"/>
        <v>-200345.83893323736</v>
      </c>
    </row>
    <row r="68" spans="5:12" ht="16.5" customHeight="1" x14ac:dyDescent="0.25">
      <c r="E68" s="18">
        <f t="shared" si="5"/>
        <v>59</v>
      </c>
      <c r="F68" s="21">
        <f t="shared" ca="1" si="0"/>
        <v>45333</v>
      </c>
      <c r="G68" s="30">
        <f t="shared" si="6"/>
        <v>6980684.0971550923</v>
      </c>
      <c r="H68" s="31">
        <f t="shared" si="1"/>
        <v>53162.59312500411</v>
      </c>
      <c r="I68" s="31">
        <f t="shared" si="2"/>
        <v>145270.64736915578</v>
      </c>
      <c r="J68" s="31">
        <f t="shared" si="7"/>
        <v>1585.4290439891338</v>
      </c>
      <c r="K68" s="31">
        <f t="shared" si="3"/>
        <v>200018.66953814903</v>
      </c>
      <c r="L68" s="26">
        <f t="shared" si="4"/>
        <v>-200018.66953814903</v>
      </c>
    </row>
    <row r="69" spans="5:12" ht="16.5" customHeight="1" x14ac:dyDescent="0.25">
      <c r="E69" s="18">
        <f t="shared" si="5"/>
        <v>60</v>
      </c>
      <c r="F69" s="21">
        <f t="shared" ca="1" si="0"/>
        <v>45362</v>
      </c>
      <c r="G69" s="30">
        <f t="shared" si="6"/>
        <v>6927451.135132201</v>
      </c>
      <c r="H69" s="31">
        <f t="shared" si="1"/>
        <v>53232.96202289097</v>
      </c>
      <c r="I69" s="31">
        <f t="shared" si="2"/>
        <v>144879.00145323959</v>
      </c>
      <c r="J69" s="31">
        <f t="shared" si="7"/>
        <v>1573.4461954987578</v>
      </c>
      <c r="K69" s="31">
        <f t="shared" si="3"/>
        <v>199685.40967162931</v>
      </c>
      <c r="L69" s="26">
        <f t="shared" si="4"/>
        <v>-199685.40967162931</v>
      </c>
    </row>
    <row r="70" spans="5:12" ht="16.5" customHeight="1" x14ac:dyDescent="0.25">
      <c r="E70" s="18">
        <f t="shared" si="5"/>
        <v>61</v>
      </c>
      <c r="F70" s="21">
        <f t="shared" ca="1" si="0"/>
        <v>45393</v>
      </c>
      <c r="G70" s="30">
        <f t="shared" si="6"/>
        <v>6874147.7110673254</v>
      </c>
      <c r="H70" s="31">
        <f t="shared" si="1"/>
        <v>53303.424064875951</v>
      </c>
      <c r="I70" s="31">
        <f t="shared" si="2"/>
        <v>144481.08920266875</v>
      </c>
      <c r="J70" s="31">
        <f t="shared" si="7"/>
        <v>1561.4474858587982</v>
      </c>
      <c r="K70" s="31">
        <f t="shared" si="3"/>
        <v>199345.96075340352</v>
      </c>
      <c r="L70" s="26">
        <f t="shared" si="4"/>
        <v>-199345.96075340352</v>
      </c>
    </row>
    <row r="71" spans="5:12" ht="16.5" customHeight="1" x14ac:dyDescent="0.25">
      <c r="E71" s="18">
        <f t="shared" si="5"/>
        <v>62</v>
      </c>
      <c r="F71" s="21">
        <f t="shared" ca="1" si="0"/>
        <v>45423</v>
      </c>
      <c r="G71" s="30">
        <f t="shared" si="6"/>
        <v>6820773.731693076</v>
      </c>
      <c r="H71" s="31">
        <f t="shared" si="1"/>
        <v>53373.979374249626</v>
      </c>
      <c r="I71" s="31">
        <f t="shared" si="2"/>
        <v>144076.81035608877</v>
      </c>
      <c r="J71" s="31">
        <f t="shared" si="7"/>
        <v>1549.4328940745752</v>
      </c>
      <c r="K71" s="31">
        <f t="shared" si="3"/>
        <v>199000.22262441294</v>
      </c>
      <c r="L71" s="26">
        <f t="shared" si="4"/>
        <v>-199000.22262441294</v>
      </c>
    </row>
    <row r="72" spans="5:12" ht="16.5" customHeight="1" x14ac:dyDescent="0.25">
      <c r="E72" s="18">
        <f t="shared" si="5"/>
        <v>63</v>
      </c>
      <c r="F72" s="21">
        <f t="shared" ca="1" si="0"/>
        <v>45454</v>
      </c>
      <c r="G72" s="30">
        <f t="shared" si="6"/>
        <v>6767329.1036186107</v>
      </c>
      <c r="H72" s="31">
        <f t="shared" si="1"/>
        <v>53444.628074465785</v>
      </c>
      <c r="I72" s="31">
        <f t="shared" si="2"/>
        <v>143666.06304796351</v>
      </c>
      <c r="J72" s="31">
        <f t="shared" si="7"/>
        <v>1537.4023991236193</v>
      </c>
      <c r="K72" s="31">
        <f t="shared" si="3"/>
        <v>198648.09352155292</v>
      </c>
      <c r="L72" s="26">
        <f t="shared" si="4"/>
        <v>-198648.09352155292</v>
      </c>
    </row>
    <row r="73" spans="5:12" ht="16.5" customHeight="1" x14ac:dyDescent="0.25">
      <c r="E73" s="18">
        <f t="shared" si="5"/>
        <v>64</v>
      </c>
      <c r="F73" s="21">
        <f t="shared" ca="1" si="0"/>
        <v>45484</v>
      </c>
      <c r="G73" s="30">
        <f t="shared" si="6"/>
        <v>6713813.7333294693</v>
      </c>
      <c r="H73" s="31">
        <f t="shared" si="1"/>
        <v>53515.370289141625</v>
      </c>
      <c r="I73" s="31">
        <f t="shared" si="2"/>
        <v>143248.74378290828</v>
      </c>
      <c r="J73" s="31">
        <f t="shared" si="7"/>
        <v>1525.3559799556349</v>
      </c>
      <c r="K73" s="31">
        <f t="shared" si="3"/>
        <v>198289.47005200555</v>
      </c>
      <c r="L73" s="26">
        <f t="shared" si="4"/>
        <v>-198289.47005200555</v>
      </c>
    </row>
    <row r="74" spans="5:12" ht="16.5" customHeight="1" x14ac:dyDescent="0.25">
      <c r="E74" s="18">
        <f t="shared" si="5"/>
        <v>65</v>
      </c>
      <c r="F74" s="21">
        <f t="shared" ref="F74:F137" ca="1" si="8">IFERROR(IF(E74&lt;=$C$12,EOMONTH(F73,0)+DAY($F$9),""),"")</f>
        <v>45515</v>
      </c>
      <c r="G74" s="30">
        <f t="shared" si="6"/>
        <v>6660227.5271874117</v>
      </c>
      <c r="H74" s="31">
        <f t="shared" ref="H74:H137" si="9">+IFERROR(IF(G73&gt;0,PPMT(NOMINAL($C$11,12)/12,E74,$C$12,-$G$9),""),"")</f>
        <v>53586.20614205797</v>
      </c>
      <c r="I74" s="31">
        <f t="shared" ref="I74:I137" si="10">+IFERROR(IF(G73&gt;0,IPMT($C$11,E74,$C$12,-$G$9),""),"")</f>
        <v>142824.74740961212</v>
      </c>
      <c r="J74" s="31">
        <f t="shared" si="7"/>
        <v>1513.2936154924623</v>
      </c>
      <c r="K74" s="31">
        <f t="shared" ref="K74:K137" si="11">+IFERROR(SUM(H74:J74),"")</f>
        <v>197924.24716716254</v>
      </c>
      <c r="L74" s="26">
        <f t="shared" ref="L74:L137" si="12">+IFERROR(K74*-1,"")</f>
        <v>-197924.24716716254</v>
      </c>
    </row>
    <row r="75" spans="5:12" ht="16.5" customHeight="1" x14ac:dyDescent="0.25">
      <c r="E75" s="18">
        <f t="shared" ref="E75:E138" si="13">+IF(E74&lt;$C$12,E74+1,"")</f>
        <v>66</v>
      </c>
      <c r="F75" s="21">
        <f t="shared" ca="1" si="8"/>
        <v>45546</v>
      </c>
      <c r="G75" s="30">
        <f t="shared" ref="G75:G138" si="14">+IFERROR(IF(G74&gt;0,G74-H75,""),"")</f>
        <v>6606570.3914302522</v>
      </c>
      <c r="H75" s="31">
        <f t="shared" si="9"/>
        <v>53657.135757159493</v>
      </c>
      <c r="I75" s="31">
        <f t="shared" si="10"/>
        <v>142393.96709434321</v>
      </c>
      <c r="J75" s="31">
        <f t="shared" ref="J75:J138" si="15">+IFERROR(IF(G74&gt;0,G74*$C$10*$N$9,""),"")</f>
        <v>1501.2152846280426</v>
      </c>
      <c r="K75" s="31">
        <f t="shared" si="11"/>
        <v>197552.31813613075</v>
      </c>
      <c r="L75" s="26">
        <f t="shared" si="12"/>
        <v>-197552.31813613075</v>
      </c>
    </row>
    <row r="76" spans="5:12" ht="16.5" customHeight="1" x14ac:dyDescent="0.25">
      <c r="E76" s="18">
        <f t="shared" si="13"/>
        <v>67</v>
      </c>
      <c r="F76" s="21">
        <f t="shared" ca="1" si="8"/>
        <v>45576</v>
      </c>
      <c r="G76" s="30">
        <f t="shared" si="14"/>
        <v>6552842.2321716975</v>
      </c>
      <c r="H76" s="31">
        <f t="shared" si="9"/>
        <v>53728.159258554893</v>
      </c>
      <c r="I76" s="31">
        <f t="shared" si="10"/>
        <v>141956.29429403006</v>
      </c>
      <c r="J76" s="31">
        <f t="shared" si="15"/>
        <v>1489.1209662283788</v>
      </c>
      <c r="K76" s="31">
        <f t="shared" si="11"/>
        <v>197173.57451881332</v>
      </c>
      <c r="L76" s="26">
        <f t="shared" si="12"/>
        <v>-197173.57451881332</v>
      </c>
    </row>
    <row r="77" spans="5:12" ht="16.5" customHeight="1" x14ac:dyDescent="0.25">
      <c r="E77" s="18">
        <f t="shared" si="13"/>
        <v>68</v>
      </c>
      <c r="F77" s="21">
        <f t="shared" ca="1" si="8"/>
        <v>45607</v>
      </c>
      <c r="G77" s="30">
        <f t="shared" si="14"/>
        <v>6499042.9554011803</v>
      </c>
      <c r="H77" s="31">
        <f t="shared" si="9"/>
        <v>53799.276770517201</v>
      </c>
      <c r="I77" s="31">
        <f t="shared" si="10"/>
        <v>141511.61872891185</v>
      </c>
      <c r="J77" s="31">
        <f t="shared" si="15"/>
        <v>1477.0106391315007</v>
      </c>
      <c r="K77" s="31">
        <f t="shared" si="11"/>
        <v>196787.90613856056</v>
      </c>
      <c r="L77" s="26">
        <f t="shared" si="12"/>
        <v>-196787.90613856056</v>
      </c>
    </row>
    <row r="78" spans="5:12" ht="16.5" customHeight="1" x14ac:dyDescent="0.25">
      <c r="E78" s="18">
        <f t="shared" si="13"/>
        <v>69</v>
      </c>
      <c r="F78" s="21">
        <f t="shared" ca="1" si="8"/>
        <v>45637</v>
      </c>
      <c r="G78" s="30">
        <f t="shared" si="14"/>
        <v>6445172.4669836964</v>
      </c>
      <c r="H78" s="31">
        <f t="shared" si="9"/>
        <v>53870.488417483895</v>
      </c>
      <c r="I78" s="31">
        <f t="shared" si="10"/>
        <v>141059.82835475175</v>
      </c>
      <c r="J78" s="31">
        <f t="shared" si="15"/>
        <v>1464.8842821474261</v>
      </c>
      <c r="K78" s="31">
        <f t="shared" si="11"/>
        <v>196395.20105438307</v>
      </c>
      <c r="L78" s="26">
        <f t="shared" si="12"/>
        <v>-196395.20105438307</v>
      </c>
    </row>
    <row r="79" spans="5:12" ht="16.5" customHeight="1" x14ac:dyDescent="0.25">
      <c r="E79" s="18">
        <f t="shared" si="13"/>
        <v>70</v>
      </c>
      <c r="F79" s="21">
        <f t="shared" ca="1" si="8"/>
        <v>45668</v>
      </c>
      <c r="G79" s="30">
        <f t="shared" si="14"/>
        <v>6391230.6726596393</v>
      </c>
      <c r="H79" s="31">
        <f t="shared" si="9"/>
        <v>53941.794324057191</v>
      </c>
      <c r="I79" s="31">
        <f t="shared" si="10"/>
        <v>140600.80933460509</v>
      </c>
      <c r="J79" s="31">
        <f t="shared" si="15"/>
        <v>1452.7418740581252</v>
      </c>
      <c r="K79" s="31">
        <f t="shared" si="11"/>
        <v>195995.34553272041</v>
      </c>
      <c r="L79" s="26">
        <f t="shared" si="12"/>
        <v>-195995.34553272041</v>
      </c>
    </row>
    <row r="80" spans="5:12" ht="16.5" customHeight="1" x14ac:dyDescent="0.25">
      <c r="E80" s="18">
        <f t="shared" si="13"/>
        <v>71</v>
      </c>
      <c r="F80" s="21">
        <f t="shared" ca="1" si="8"/>
        <v>45699</v>
      </c>
      <c r="G80" s="30">
        <f t="shared" si="14"/>
        <v>6337217.4780446347</v>
      </c>
      <c r="H80" s="31">
        <f t="shared" si="9"/>
        <v>54013.19461500422</v>
      </c>
      <c r="I80" s="31">
        <f t="shared" si="10"/>
        <v>140134.44601013613</v>
      </c>
      <c r="J80" s="31">
        <f t="shared" si="15"/>
        <v>1440.5833936174827</v>
      </c>
      <c r="K80" s="31">
        <f t="shared" si="11"/>
        <v>195588.22401875781</v>
      </c>
      <c r="L80" s="26">
        <f t="shared" si="12"/>
        <v>-195588.22401875781</v>
      </c>
    </row>
    <row r="81" spans="5:12" ht="16.5" customHeight="1" x14ac:dyDescent="0.25">
      <c r="E81" s="18">
        <f t="shared" si="13"/>
        <v>72</v>
      </c>
      <c r="F81" s="21">
        <f t="shared" ca="1" si="8"/>
        <v>45727</v>
      </c>
      <c r="G81" s="30">
        <f t="shared" si="14"/>
        <v>6283132.7886293773</v>
      </c>
      <c r="H81" s="31">
        <f t="shared" si="9"/>
        <v>54084.689415257279</v>
      </c>
      <c r="I81" s="31">
        <f t="shared" si="10"/>
        <v>139660.62087247561</v>
      </c>
      <c r="J81" s="31">
        <f t="shared" si="15"/>
        <v>1428.4088195512606</v>
      </c>
      <c r="K81" s="31">
        <f t="shared" si="11"/>
        <v>195173.71910728415</v>
      </c>
      <c r="L81" s="26">
        <f t="shared" si="12"/>
        <v>-195173.71910728415</v>
      </c>
    </row>
    <row r="82" spans="5:12" ht="16.5" customHeight="1" x14ac:dyDescent="0.25">
      <c r="E82" s="18">
        <f t="shared" si="13"/>
        <v>73</v>
      </c>
      <c r="F82" s="21">
        <f t="shared" ca="1" si="8"/>
        <v>45758</v>
      </c>
      <c r="G82" s="30">
        <f t="shared" si="14"/>
        <v>6228976.5097794635</v>
      </c>
      <c r="H82" s="31">
        <f t="shared" si="9"/>
        <v>54156.278849914008</v>
      </c>
      <c r="I82" s="31">
        <f t="shared" si="10"/>
        <v>139179.21453261253</v>
      </c>
      <c r="J82" s="31">
        <f t="shared" si="15"/>
        <v>1416.2181305570616</v>
      </c>
      <c r="K82" s="31">
        <f t="shared" si="11"/>
        <v>194751.7115130836</v>
      </c>
      <c r="L82" s="26">
        <f t="shared" si="12"/>
        <v>-194751.7115130836</v>
      </c>
    </row>
    <row r="83" spans="5:12" ht="16.5" customHeight="1" x14ac:dyDescent="0.25">
      <c r="E83" s="18">
        <f t="shared" si="13"/>
        <v>74</v>
      </c>
      <c r="F83" s="21">
        <f t="shared" ca="1" si="8"/>
        <v>45788</v>
      </c>
      <c r="G83" s="30">
        <f t="shared" si="14"/>
        <v>6174748.5467352262</v>
      </c>
      <c r="H83" s="31">
        <f t="shared" si="9"/>
        <v>54227.963044237673</v>
      </c>
      <c r="I83" s="31">
        <f t="shared" si="10"/>
        <v>138690.10569131165</v>
      </c>
      <c r="J83" s="31">
        <f t="shared" si="15"/>
        <v>1404.011305304291</v>
      </c>
      <c r="K83" s="31">
        <f t="shared" si="11"/>
        <v>194322.08004085362</v>
      </c>
      <c r="L83" s="26">
        <f t="shared" si="12"/>
        <v>-194322.08004085362</v>
      </c>
    </row>
    <row r="84" spans="5:12" ht="16.5" customHeight="1" x14ac:dyDescent="0.25">
      <c r="E84" s="18">
        <f t="shared" si="13"/>
        <v>75</v>
      </c>
      <c r="F84" s="21">
        <f t="shared" ca="1" si="8"/>
        <v>45819</v>
      </c>
      <c r="G84" s="30">
        <f t="shared" si="14"/>
        <v>6120448.8046115693</v>
      </c>
      <c r="H84" s="31">
        <f t="shared" si="9"/>
        <v>54299.742123657292</v>
      </c>
      <c r="I84" s="31">
        <f t="shared" si="10"/>
        <v>138193.17110854998</v>
      </c>
      <c r="J84" s="31">
        <f t="shared" si="15"/>
        <v>1391.7883224341199</v>
      </c>
      <c r="K84" s="31">
        <f t="shared" si="11"/>
        <v>193884.70155464139</v>
      </c>
      <c r="L84" s="26">
        <f t="shared" si="12"/>
        <v>-193884.70155464139</v>
      </c>
    </row>
    <row r="85" spans="5:12" ht="16.5" customHeight="1" x14ac:dyDescent="0.25">
      <c r="E85" s="18">
        <f t="shared" si="13"/>
        <v>76</v>
      </c>
      <c r="F85" s="21">
        <f t="shared" ca="1" si="8"/>
        <v>45849</v>
      </c>
      <c r="G85" s="30">
        <f t="shared" si="14"/>
        <v>6066077.1883978015</v>
      </c>
      <c r="H85" s="31">
        <f t="shared" si="9"/>
        <v>54371.616213767942</v>
      </c>
      <c r="I85" s="31">
        <f t="shared" si="10"/>
        <v>137688.28557246411</v>
      </c>
      <c r="J85" s="31">
        <f t="shared" si="15"/>
        <v>1379.5491605594477</v>
      </c>
      <c r="K85" s="31">
        <f t="shared" si="11"/>
        <v>193439.4509467915</v>
      </c>
      <c r="L85" s="26">
        <f t="shared" si="12"/>
        <v>-193439.4509467915</v>
      </c>
    </row>
    <row r="86" spans="5:12" ht="16.5" customHeight="1" x14ac:dyDescent="0.25">
      <c r="E86" s="18">
        <f t="shared" si="13"/>
        <v>77</v>
      </c>
      <c r="F86" s="21">
        <f t="shared" ca="1" si="8"/>
        <v>45880</v>
      </c>
      <c r="G86" s="30">
        <f t="shared" si="14"/>
        <v>6011633.6029574703</v>
      </c>
      <c r="H86" s="31">
        <f t="shared" si="9"/>
        <v>54443.585440330957</v>
      </c>
      <c r="I86" s="31">
        <f t="shared" si="10"/>
        <v>137175.32186780087</v>
      </c>
      <c r="J86" s="31">
        <f t="shared" si="15"/>
        <v>1367.2937982648646</v>
      </c>
      <c r="K86" s="31">
        <f t="shared" si="11"/>
        <v>192986.20110639671</v>
      </c>
      <c r="L86" s="26">
        <f t="shared" si="12"/>
        <v>-192986.20110639671</v>
      </c>
    </row>
    <row r="87" spans="5:12" ht="16.5" customHeight="1" x14ac:dyDescent="0.25">
      <c r="E87" s="18">
        <f t="shared" si="13"/>
        <v>78</v>
      </c>
      <c r="F87" s="21">
        <f t="shared" ca="1" si="8"/>
        <v>45911</v>
      </c>
      <c r="G87" s="30">
        <f t="shared" si="14"/>
        <v>5957117.9530281965</v>
      </c>
      <c r="H87" s="31">
        <f t="shared" si="9"/>
        <v>54515.649929274092</v>
      </c>
      <c r="I87" s="31">
        <f t="shared" si="10"/>
        <v>136654.15074386299</v>
      </c>
      <c r="J87" s="31">
        <f t="shared" si="15"/>
        <v>1355.0222141066138</v>
      </c>
      <c r="K87" s="31">
        <f t="shared" si="11"/>
        <v>192524.82288724367</v>
      </c>
      <c r="L87" s="26">
        <f t="shared" si="12"/>
        <v>-192524.82288724367</v>
      </c>
    </row>
    <row r="88" spans="5:12" ht="16.5" customHeight="1" x14ac:dyDescent="0.25">
      <c r="E88" s="18">
        <f t="shared" si="13"/>
        <v>79</v>
      </c>
      <c r="F88" s="21">
        <f t="shared" ca="1" si="8"/>
        <v>45941</v>
      </c>
      <c r="G88" s="30">
        <f t="shared" si="14"/>
        <v>5902530.143221505</v>
      </c>
      <c r="H88" s="31">
        <f t="shared" si="9"/>
        <v>54587.809806691832</v>
      </c>
      <c r="I88" s="31">
        <f t="shared" si="10"/>
        <v>136124.64088194212</v>
      </c>
      <c r="J88" s="31">
        <f t="shared" si="15"/>
        <v>1342.7343866125555</v>
      </c>
      <c r="K88" s="31">
        <f t="shared" si="11"/>
        <v>192055.1850752465</v>
      </c>
      <c r="L88" s="26">
        <f t="shared" si="12"/>
        <v>-192055.1850752465</v>
      </c>
    </row>
    <row r="89" spans="5:12" ht="16.5" customHeight="1" x14ac:dyDescent="0.25">
      <c r="E89" s="18">
        <f t="shared" si="13"/>
        <v>80</v>
      </c>
      <c r="F89" s="21">
        <f t="shared" ca="1" si="8"/>
        <v>45972</v>
      </c>
      <c r="G89" s="30">
        <f t="shared" si="14"/>
        <v>5847870.0780226598</v>
      </c>
      <c r="H89" s="31">
        <f t="shared" si="9"/>
        <v>54660.065198845528</v>
      </c>
      <c r="I89" s="31">
        <f t="shared" si="10"/>
        <v>135586.65886223051</v>
      </c>
      <c r="J89" s="31">
        <f t="shared" si="15"/>
        <v>1330.4302942821273</v>
      </c>
      <c r="K89" s="31">
        <f t="shared" si="11"/>
        <v>191577.15435535816</v>
      </c>
      <c r="L89" s="26">
        <f t="shared" si="12"/>
        <v>-191577.15435535816</v>
      </c>
    </row>
    <row r="90" spans="5:12" ht="16.5" customHeight="1" x14ac:dyDescent="0.25">
      <c r="E90" s="18">
        <f t="shared" si="13"/>
        <v>81</v>
      </c>
      <c r="F90" s="21">
        <f t="shared" ca="1" si="8"/>
        <v>46002</v>
      </c>
      <c r="G90" s="30">
        <f t="shared" si="14"/>
        <v>5793137.6617904957</v>
      </c>
      <c r="H90" s="31">
        <f t="shared" si="9"/>
        <v>54732.41623216369</v>
      </c>
      <c r="I90" s="31">
        <f t="shared" si="10"/>
        <v>135040.06913020354</v>
      </c>
      <c r="J90" s="31">
        <f t="shared" si="15"/>
        <v>1318.1099155863076</v>
      </c>
      <c r="K90" s="31">
        <f t="shared" si="11"/>
        <v>191090.59527795354</v>
      </c>
      <c r="L90" s="26">
        <f t="shared" si="12"/>
        <v>-191090.59527795354</v>
      </c>
    </row>
    <row r="91" spans="5:12" ht="16.5" customHeight="1" x14ac:dyDescent="0.25">
      <c r="E91" s="18">
        <f t="shared" si="13"/>
        <v>82</v>
      </c>
      <c r="F91" s="21">
        <f t="shared" ca="1" si="8"/>
        <v>46033</v>
      </c>
      <c r="G91" s="30">
        <f t="shared" si="14"/>
        <v>5738332.7987572532</v>
      </c>
      <c r="H91" s="31">
        <f t="shared" si="9"/>
        <v>54804.863033242153</v>
      </c>
      <c r="I91" s="31">
        <f t="shared" si="10"/>
        <v>134484.73396246412</v>
      </c>
      <c r="J91" s="31">
        <f t="shared" si="15"/>
        <v>1305.7732289675778</v>
      </c>
      <c r="K91" s="31">
        <f t="shared" si="11"/>
        <v>190595.37022467385</v>
      </c>
      <c r="L91" s="26">
        <f t="shared" si="12"/>
        <v>-190595.37022467385</v>
      </c>
    </row>
    <row r="92" spans="5:12" ht="16.5" customHeight="1" x14ac:dyDescent="0.25">
      <c r="E92" s="18">
        <f t="shared" si="13"/>
        <v>83</v>
      </c>
      <c r="F92" s="21">
        <f t="shared" ca="1" si="8"/>
        <v>46064</v>
      </c>
      <c r="G92" s="30">
        <f t="shared" si="14"/>
        <v>5683455.3930284092</v>
      </c>
      <c r="H92" s="31">
        <f t="shared" si="9"/>
        <v>54877.405728844336</v>
      </c>
      <c r="I92" s="31">
        <f t="shared" si="10"/>
        <v>133920.51343204087</v>
      </c>
      <c r="J92" s="31">
        <f t="shared" si="15"/>
        <v>1293.4202128398849</v>
      </c>
      <c r="K92" s="31">
        <f t="shared" si="11"/>
        <v>190091.33937372509</v>
      </c>
      <c r="L92" s="26">
        <f t="shared" si="12"/>
        <v>-190091.33937372509</v>
      </c>
    </row>
    <row r="93" spans="5:12" ht="16.5" customHeight="1" x14ac:dyDescent="0.25">
      <c r="E93" s="18">
        <f t="shared" si="13"/>
        <v>84</v>
      </c>
      <c r="F93" s="21">
        <f t="shared" ca="1" si="8"/>
        <v>46092</v>
      </c>
      <c r="G93" s="30">
        <f t="shared" si="14"/>
        <v>5628505.348582508</v>
      </c>
      <c r="H93" s="31">
        <f t="shared" si="9"/>
        <v>54950.044445901447</v>
      </c>
      <c r="I93" s="31">
        <f t="shared" si="10"/>
        <v>133347.26537313085</v>
      </c>
      <c r="J93" s="31">
        <f t="shared" si="15"/>
        <v>1281.0508455886034</v>
      </c>
      <c r="K93" s="31">
        <f t="shared" si="11"/>
        <v>189578.36066462091</v>
      </c>
      <c r="L93" s="26">
        <f t="shared" si="12"/>
        <v>-189578.36066462091</v>
      </c>
    </row>
    <row r="94" spans="5:12" ht="16.5" customHeight="1" x14ac:dyDescent="0.25">
      <c r="E94" s="18">
        <f t="shared" si="13"/>
        <v>85</v>
      </c>
      <c r="F94" s="21">
        <f t="shared" ca="1" si="8"/>
        <v>46123</v>
      </c>
      <c r="G94" s="30">
        <f t="shared" si="14"/>
        <v>5573482.5692709954</v>
      </c>
      <c r="H94" s="31">
        <f t="shared" si="9"/>
        <v>55022.779311512691</v>
      </c>
      <c r="I94" s="31">
        <f t="shared" si="10"/>
        <v>132764.84534527827</v>
      </c>
      <c r="J94" s="31">
        <f t="shared" si="15"/>
        <v>1268.6651055704974</v>
      </c>
      <c r="K94" s="31">
        <f t="shared" si="11"/>
        <v>189056.28976236144</v>
      </c>
      <c r="L94" s="26">
        <f t="shared" si="12"/>
        <v>-189056.28976236144</v>
      </c>
    </row>
    <row r="95" spans="5:12" ht="16.5" customHeight="1" x14ac:dyDescent="0.25">
      <c r="E95" s="18">
        <f t="shared" si="13"/>
        <v>86</v>
      </c>
      <c r="F95" s="21">
        <f t="shared" ca="1" si="8"/>
        <v>46153</v>
      </c>
      <c r="G95" s="30">
        <f t="shared" si="14"/>
        <v>5518386.9588180501</v>
      </c>
      <c r="H95" s="31">
        <f t="shared" si="9"/>
        <v>55095.610452945519</v>
      </c>
      <c r="I95" s="31">
        <f t="shared" si="10"/>
        <v>132173.10659698004</v>
      </c>
      <c r="J95" s="31">
        <f t="shared" si="15"/>
        <v>1256.2629711136824</v>
      </c>
      <c r="K95" s="31">
        <f t="shared" si="11"/>
        <v>188524.98002103923</v>
      </c>
      <c r="L95" s="26">
        <f t="shared" si="12"/>
        <v>-188524.98002103923</v>
      </c>
    </row>
    <row r="96" spans="5:12" ht="16.5" customHeight="1" x14ac:dyDescent="0.25">
      <c r="E96" s="18">
        <f t="shared" si="13"/>
        <v>87</v>
      </c>
      <c r="F96" s="21">
        <f t="shared" ca="1" si="8"/>
        <v>46184</v>
      </c>
      <c r="G96" s="30">
        <f t="shared" si="14"/>
        <v>5463218.4208204141</v>
      </c>
      <c r="H96" s="31">
        <f t="shared" si="9"/>
        <v>55168.537997635845</v>
      </c>
      <c r="I96" s="31">
        <f t="shared" si="10"/>
        <v>131571.90002870903</v>
      </c>
      <c r="J96" s="31">
        <f t="shared" si="15"/>
        <v>1243.8444205175886</v>
      </c>
      <c r="K96" s="31">
        <f t="shared" si="11"/>
        <v>187984.28244686246</v>
      </c>
      <c r="L96" s="26">
        <f t="shared" si="12"/>
        <v>-187984.28244686246</v>
      </c>
    </row>
    <row r="97" spans="5:12" ht="16.5" customHeight="1" x14ac:dyDescent="0.25">
      <c r="E97" s="18">
        <f t="shared" si="13"/>
        <v>88</v>
      </c>
      <c r="F97" s="21">
        <f t="shared" ca="1" si="8"/>
        <v>46214</v>
      </c>
      <c r="G97" s="30">
        <f t="shared" si="14"/>
        <v>5407976.8587472262</v>
      </c>
      <c r="H97" s="31">
        <f t="shared" si="9"/>
        <v>55241.562073188281</v>
      </c>
      <c r="I97" s="31">
        <f t="shared" si="10"/>
        <v>130961.0741553457</v>
      </c>
      <c r="J97" s="31">
        <f t="shared" si="15"/>
        <v>1231.4094320529214</v>
      </c>
      <c r="K97" s="31">
        <f t="shared" si="11"/>
        <v>187434.04566058691</v>
      </c>
      <c r="L97" s="26">
        <f t="shared" si="12"/>
        <v>-187434.04566058691</v>
      </c>
    </row>
    <row r="98" spans="5:12" ht="16.5" customHeight="1" x14ac:dyDescent="0.25">
      <c r="E98" s="18">
        <f t="shared" si="13"/>
        <v>89</v>
      </c>
      <c r="F98" s="21">
        <f t="shared" ca="1" si="8"/>
        <v>46245</v>
      </c>
      <c r="G98" s="30">
        <f t="shared" si="14"/>
        <v>5352662.1759398496</v>
      </c>
      <c r="H98" s="31">
        <f t="shared" si="9"/>
        <v>55314.682807376295</v>
      </c>
      <c r="I98" s="31">
        <f t="shared" si="10"/>
        <v>130340.47506800857</v>
      </c>
      <c r="J98" s="31">
        <f t="shared" si="15"/>
        <v>1218.9579839616249</v>
      </c>
      <c r="K98" s="31">
        <f t="shared" si="11"/>
        <v>186874.11585934649</v>
      </c>
      <c r="L98" s="26">
        <f t="shared" si="12"/>
        <v>-186874.11585934649</v>
      </c>
    </row>
    <row r="99" spans="5:12" ht="16.5" customHeight="1" x14ac:dyDescent="0.25">
      <c r="E99" s="18">
        <f t="shared" si="13"/>
        <v>90</v>
      </c>
      <c r="F99" s="21">
        <f t="shared" ca="1" si="8"/>
        <v>46276</v>
      </c>
      <c r="G99" s="30">
        <f t="shared" si="14"/>
        <v>5297274.275611707</v>
      </c>
      <c r="H99" s="31">
        <f t="shared" si="9"/>
        <v>55387.900328142532</v>
      </c>
      <c r="I99" s="31">
        <f t="shared" si="10"/>
        <v>129709.94639527405</v>
      </c>
      <c r="J99" s="31">
        <f t="shared" si="15"/>
        <v>1206.490054456842</v>
      </c>
      <c r="K99" s="31">
        <f t="shared" si="11"/>
        <v>186304.33677787342</v>
      </c>
      <c r="L99" s="26">
        <f t="shared" si="12"/>
        <v>-186304.33677787342</v>
      </c>
    </row>
    <row r="100" spans="5:12" ht="16.5" customHeight="1" x14ac:dyDescent="0.25">
      <c r="E100" s="18">
        <f t="shared" si="13"/>
        <v>91</v>
      </c>
      <c r="F100" s="21">
        <f t="shared" ca="1" si="8"/>
        <v>46306</v>
      </c>
      <c r="G100" s="30">
        <f t="shared" si="14"/>
        <v>5241813.0608481085</v>
      </c>
      <c r="H100" s="31">
        <f t="shared" si="9"/>
        <v>55461.214763598939</v>
      </c>
      <c r="I100" s="31">
        <f t="shared" si="10"/>
        <v>129069.32926377574</v>
      </c>
      <c r="J100" s="31">
        <f t="shared" si="15"/>
        <v>1194.0056217228787</v>
      </c>
      <c r="K100" s="31">
        <f t="shared" si="11"/>
        <v>185724.54964909755</v>
      </c>
      <c r="L100" s="26">
        <f t="shared" si="12"/>
        <v>-185724.54964909755</v>
      </c>
    </row>
    <row r="101" spans="5:12" ht="16.5" customHeight="1" x14ac:dyDescent="0.25">
      <c r="E101" s="18">
        <f t="shared" si="13"/>
        <v>92</v>
      </c>
      <c r="F101" s="21">
        <f t="shared" ca="1" si="8"/>
        <v>46337</v>
      </c>
      <c r="G101" s="30">
        <f t="shared" si="14"/>
        <v>5186278.4346060818</v>
      </c>
      <c r="H101" s="31">
        <f t="shared" si="9"/>
        <v>55534.626242027109</v>
      </c>
      <c r="I101" s="31">
        <f t="shared" si="10"/>
        <v>128418.46225817349</v>
      </c>
      <c r="J101" s="31">
        <f t="shared" si="15"/>
        <v>1181.5046639151637</v>
      </c>
      <c r="K101" s="31">
        <f t="shared" si="11"/>
        <v>185134.59316411577</v>
      </c>
      <c r="L101" s="26">
        <f t="shared" si="12"/>
        <v>-185134.59316411577</v>
      </c>
    </row>
    <row r="102" spans="5:12" ht="16.5" customHeight="1" x14ac:dyDescent="0.25">
      <c r="E102" s="18">
        <f t="shared" si="13"/>
        <v>93</v>
      </c>
      <c r="F102" s="21">
        <f t="shared" ca="1" si="8"/>
        <v>46367</v>
      </c>
      <c r="G102" s="30">
        <f t="shared" si="14"/>
        <v>5130670.299714203</v>
      </c>
      <c r="H102" s="31">
        <f t="shared" si="9"/>
        <v>55608.134891878355</v>
      </c>
      <c r="I102" s="31">
        <f t="shared" si="10"/>
        <v>127757.18138048158</v>
      </c>
      <c r="J102" s="31">
        <f t="shared" si="15"/>
        <v>1168.9871591602109</v>
      </c>
      <c r="K102" s="31">
        <f t="shared" si="11"/>
        <v>184534.30343152012</v>
      </c>
      <c r="L102" s="26">
        <f t="shared" si="12"/>
        <v>-184534.30343152012</v>
      </c>
    </row>
    <row r="103" spans="5:12" ht="16.5" customHeight="1" x14ac:dyDescent="0.25">
      <c r="E103" s="18">
        <f t="shared" si="13"/>
        <v>94</v>
      </c>
      <c r="F103" s="21">
        <f t="shared" ca="1" si="8"/>
        <v>46398</v>
      </c>
      <c r="G103" s="30">
        <f t="shared" si="14"/>
        <v>5074988.5588724287</v>
      </c>
      <c r="H103" s="31">
        <f t="shared" si="9"/>
        <v>55681.740841774081</v>
      </c>
      <c r="I103" s="31">
        <f t="shared" si="10"/>
        <v>127085.3200087466</v>
      </c>
      <c r="J103" s="31">
        <f t="shared" si="15"/>
        <v>1156.4530855555813</v>
      </c>
      <c r="K103" s="31">
        <f t="shared" si="11"/>
        <v>183923.51393607626</v>
      </c>
      <c r="L103" s="26">
        <f t="shared" si="12"/>
        <v>-183923.51393607626</v>
      </c>
    </row>
    <row r="104" spans="5:12" ht="16.5" customHeight="1" x14ac:dyDescent="0.25">
      <c r="E104" s="18">
        <f t="shared" si="13"/>
        <v>95</v>
      </c>
      <c r="F104" s="21">
        <f t="shared" ca="1" si="8"/>
        <v>46429</v>
      </c>
      <c r="G104" s="30">
        <f t="shared" si="14"/>
        <v>5019233.1146519231</v>
      </c>
      <c r="H104" s="31">
        <f t="shared" si="9"/>
        <v>55755.444220505895</v>
      </c>
      <c r="I104" s="31">
        <f t="shared" si="10"/>
        <v>126402.70885506387</v>
      </c>
      <c r="J104" s="31">
        <f t="shared" si="15"/>
        <v>1143.9024211698454</v>
      </c>
      <c r="K104" s="31">
        <f t="shared" si="11"/>
        <v>183302.05549673963</v>
      </c>
      <c r="L104" s="26">
        <f t="shared" si="12"/>
        <v>-183302.05549673963</v>
      </c>
    </row>
    <row r="105" spans="5:12" ht="16.5" customHeight="1" x14ac:dyDescent="0.25">
      <c r="E105" s="18">
        <f t="shared" si="13"/>
        <v>96</v>
      </c>
      <c r="F105" s="21">
        <f t="shared" ca="1" si="8"/>
        <v>46457</v>
      </c>
      <c r="G105" s="30">
        <f t="shared" si="14"/>
        <v>4963403.8694948871</v>
      </c>
      <c r="H105" s="31">
        <f t="shared" si="9"/>
        <v>55829.245157035912</v>
      </c>
      <c r="I105" s="31">
        <f t="shared" si="10"/>
        <v>125709.17592292221</v>
      </c>
      <c r="J105" s="31">
        <f t="shared" si="15"/>
        <v>1131.3351440425436</v>
      </c>
      <c r="K105" s="31">
        <f t="shared" si="11"/>
        <v>182669.75622400065</v>
      </c>
      <c r="L105" s="26">
        <f t="shared" si="12"/>
        <v>-182669.75622400065</v>
      </c>
    </row>
    <row r="106" spans="5:12" ht="16.5" customHeight="1" x14ac:dyDescent="0.25">
      <c r="E106" s="18">
        <f t="shared" si="13"/>
        <v>97</v>
      </c>
      <c r="F106" s="21">
        <f t="shared" ca="1" si="8"/>
        <v>46488</v>
      </c>
      <c r="G106" s="30">
        <f t="shared" si="14"/>
        <v>4907500.7257143902</v>
      </c>
      <c r="H106" s="31">
        <f t="shared" si="9"/>
        <v>55903.143780496939</v>
      </c>
      <c r="I106" s="31">
        <f t="shared" si="10"/>
        <v>125004.5464638663</v>
      </c>
      <c r="J106" s="31">
        <f t="shared" si="15"/>
        <v>1118.7512321841475</v>
      </c>
      <c r="K106" s="31">
        <f t="shared" si="11"/>
        <v>182026.44147654739</v>
      </c>
      <c r="L106" s="26">
        <f t="shared" si="12"/>
        <v>-182026.44147654739</v>
      </c>
    </row>
    <row r="107" spans="5:12" ht="16.5" customHeight="1" x14ac:dyDescent="0.25">
      <c r="E107" s="18">
        <f t="shared" si="13"/>
        <v>98</v>
      </c>
      <c r="F107" s="21">
        <f t="shared" ca="1" si="8"/>
        <v>46518</v>
      </c>
      <c r="G107" s="30">
        <f t="shared" si="14"/>
        <v>4851523.5854941979</v>
      </c>
      <c r="H107" s="31">
        <f t="shared" si="9"/>
        <v>55977.140220192705</v>
      </c>
      <c r="I107" s="31">
        <f t="shared" si="10"/>
        <v>124288.64293346547</v>
      </c>
      <c r="J107" s="31">
        <f t="shared" si="15"/>
        <v>1106.1506635760236</v>
      </c>
      <c r="K107" s="31">
        <f t="shared" si="11"/>
        <v>181371.93381723421</v>
      </c>
      <c r="L107" s="26">
        <f t="shared" si="12"/>
        <v>-181371.93381723421</v>
      </c>
    </row>
    <row r="108" spans="5:12" ht="16.5" customHeight="1" x14ac:dyDescent="0.25">
      <c r="E108" s="18">
        <f t="shared" si="13"/>
        <v>99</v>
      </c>
      <c r="F108" s="21">
        <f t="shared" ca="1" si="8"/>
        <v>46549</v>
      </c>
      <c r="G108" s="30">
        <f t="shared" si="14"/>
        <v>4795472.3508885996</v>
      </c>
      <c r="H108" s="31">
        <f t="shared" si="9"/>
        <v>56051.234605598082</v>
      </c>
      <c r="I108" s="31">
        <f t="shared" si="10"/>
        <v>123561.28494657825</v>
      </c>
      <c r="J108" s="31">
        <f t="shared" si="15"/>
        <v>1093.5334161703922</v>
      </c>
      <c r="K108" s="31">
        <f t="shared" si="11"/>
        <v>180706.05296834672</v>
      </c>
      <c r="L108" s="26">
        <f t="shared" si="12"/>
        <v>-180706.05296834672</v>
      </c>
    </row>
    <row r="109" spans="5:12" ht="16.5" customHeight="1" x14ac:dyDescent="0.25">
      <c r="E109" s="18">
        <f t="shared" si="13"/>
        <v>100</v>
      </c>
      <c r="F109" s="21">
        <f t="shared" ca="1" si="8"/>
        <v>46579</v>
      </c>
      <c r="G109" s="30">
        <f t="shared" si="14"/>
        <v>4739346.92382224</v>
      </c>
      <c r="H109" s="31">
        <f t="shared" si="9"/>
        <v>56125.427066359349</v>
      </c>
      <c r="I109" s="31">
        <f t="shared" si="10"/>
        <v>122822.28923190082</v>
      </c>
      <c r="J109" s="31">
        <f t="shared" si="15"/>
        <v>1080.8994678902905</v>
      </c>
      <c r="K109" s="31">
        <f t="shared" si="11"/>
        <v>180028.61576615047</v>
      </c>
      <c r="L109" s="26">
        <f t="shared" si="12"/>
        <v>-180028.61576615047</v>
      </c>
    </row>
    <row r="110" spans="5:12" ht="16.5" customHeight="1" x14ac:dyDescent="0.25">
      <c r="E110" s="18">
        <f t="shared" si="13"/>
        <v>101</v>
      </c>
      <c r="F110" s="21">
        <f t="shared" ca="1" si="8"/>
        <v>46610</v>
      </c>
      <c r="G110" s="30">
        <f t="shared" si="14"/>
        <v>4683147.2060899455</v>
      </c>
      <c r="H110" s="31">
        <f t="shared" si="9"/>
        <v>56199.717732294375</v>
      </c>
      <c r="I110" s="31">
        <f t="shared" si="10"/>
        <v>122071.46958578858</v>
      </c>
      <c r="J110" s="31">
        <f t="shared" si="15"/>
        <v>1068.248796629533</v>
      </c>
      <c r="K110" s="31">
        <f t="shared" si="11"/>
        <v>179339.4361147125</v>
      </c>
      <c r="L110" s="26">
        <f t="shared" si="12"/>
        <v>-179339.4361147125</v>
      </c>
    </row>
    <row r="111" spans="5:12" ht="16.5" customHeight="1" x14ac:dyDescent="0.25">
      <c r="E111" s="18">
        <f t="shared" si="13"/>
        <v>102</v>
      </c>
      <c r="F111" s="21">
        <f t="shared" ca="1" si="8"/>
        <v>46641</v>
      </c>
      <c r="G111" s="30">
        <f t="shared" si="14"/>
        <v>4626873.0993565526</v>
      </c>
      <c r="H111" s="31">
        <f t="shared" si="9"/>
        <v>56274.106733392851</v>
      </c>
      <c r="I111" s="31">
        <f t="shared" si="10"/>
        <v>121308.63682533852</v>
      </c>
      <c r="J111" s="31">
        <f t="shared" si="15"/>
        <v>1055.5813802526736</v>
      </c>
      <c r="K111" s="31">
        <f t="shared" si="11"/>
        <v>178638.32493898403</v>
      </c>
      <c r="L111" s="26">
        <f t="shared" si="12"/>
        <v>-178638.32493898403</v>
      </c>
    </row>
    <row r="112" spans="5:12" ht="16.5" customHeight="1" x14ac:dyDescent="0.25">
      <c r="E112" s="18">
        <f t="shared" si="13"/>
        <v>103</v>
      </c>
      <c r="F112" s="21">
        <f t="shared" ca="1" si="8"/>
        <v>46671</v>
      </c>
      <c r="G112" s="30">
        <f t="shared" si="14"/>
        <v>4570524.5051567359</v>
      </c>
      <c r="H112" s="31">
        <f t="shared" si="9"/>
        <v>56348.59419981658</v>
      </c>
      <c r="I112" s="31">
        <f t="shared" si="10"/>
        <v>120533.59874072125</v>
      </c>
      <c r="J112" s="31">
        <f t="shared" si="15"/>
        <v>1042.897196594967</v>
      </c>
      <c r="K112" s="31">
        <f t="shared" si="11"/>
        <v>177925.09013713279</v>
      </c>
      <c r="L112" s="26">
        <f t="shared" si="12"/>
        <v>-177925.09013713279</v>
      </c>
    </row>
    <row r="113" spans="5:12" ht="16.5" customHeight="1" x14ac:dyDescent="0.25">
      <c r="E113" s="18">
        <f t="shared" si="13"/>
        <v>104</v>
      </c>
      <c r="F113" s="21">
        <f t="shared" ca="1" si="8"/>
        <v>46702</v>
      </c>
      <c r="G113" s="30">
        <f t="shared" si="14"/>
        <v>4514101.3248948362</v>
      </c>
      <c r="H113" s="31">
        <f t="shared" si="9"/>
        <v>56423.180261899586</v>
      </c>
      <c r="I113" s="31">
        <f t="shared" si="10"/>
        <v>119746.1600467501</v>
      </c>
      <c r="J113" s="31">
        <f t="shared" si="15"/>
        <v>1030.1962234623284</v>
      </c>
      <c r="K113" s="31">
        <f t="shared" si="11"/>
        <v>177199.53653211202</v>
      </c>
      <c r="L113" s="26">
        <f t="shared" si="12"/>
        <v>-177199.53653211202</v>
      </c>
    </row>
    <row r="114" spans="5:12" ht="16.5" customHeight="1" x14ac:dyDescent="0.25">
      <c r="E114" s="18">
        <f t="shared" si="13"/>
        <v>105</v>
      </c>
      <c r="F114" s="21">
        <f t="shared" ca="1" si="8"/>
        <v>46732</v>
      </c>
      <c r="G114" s="30">
        <f t="shared" si="14"/>
        <v>4457603.459844688</v>
      </c>
      <c r="H114" s="31">
        <f t="shared" si="9"/>
        <v>56497.865050148459</v>
      </c>
      <c r="I114" s="31">
        <f t="shared" si="10"/>
        <v>118946.12233367545</v>
      </c>
      <c r="J114" s="31">
        <f t="shared" si="15"/>
        <v>1017.4784386312961</v>
      </c>
      <c r="K114" s="31">
        <f t="shared" si="11"/>
        <v>176461.46582245518</v>
      </c>
      <c r="L114" s="26">
        <f t="shared" si="12"/>
        <v>-176461.46582245518</v>
      </c>
    </row>
    <row r="115" spans="5:12" ht="16.5" customHeight="1" x14ac:dyDescent="0.25">
      <c r="E115" s="18">
        <f t="shared" si="13"/>
        <v>106</v>
      </c>
      <c r="F115" s="21">
        <f t="shared" ca="1" si="8"/>
        <v>46763</v>
      </c>
      <c r="G115" s="30">
        <f t="shared" si="14"/>
        <v>4401030.8111494454</v>
      </c>
      <c r="H115" s="31">
        <f t="shared" si="9"/>
        <v>56572.648695242511</v>
      </c>
      <c r="I115" s="31">
        <f t="shared" si="10"/>
        <v>118133.28401719157</v>
      </c>
      <c r="J115" s="31">
        <f t="shared" si="15"/>
        <v>1004.7438198489926</v>
      </c>
      <c r="K115" s="31">
        <f t="shared" si="11"/>
        <v>175710.67653228308</v>
      </c>
      <c r="L115" s="26">
        <f t="shared" si="12"/>
        <v>-175710.67653228308</v>
      </c>
    </row>
    <row r="116" spans="5:12" ht="16.5" customHeight="1" x14ac:dyDescent="0.25">
      <c r="E116" s="18">
        <f t="shared" si="13"/>
        <v>107</v>
      </c>
      <c r="F116" s="21">
        <f t="shared" ca="1" si="8"/>
        <v>46794</v>
      </c>
      <c r="G116" s="30">
        <f t="shared" si="14"/>
        <v>4344383.2798214117</v>
      </c>
      <c r="H116" s="31">
        <f t="shared" si="9"/>
        <v>56647.531328034042</v>
      </c>
      <c r="I116" s="31">
        <f t="shared" si="10"/>
        <v>117307.44028764397</v>
      </c>
      <c r="J116" s="31">
        <f t="shared" si="15"/>
        <v>991.99234483308499</v>
      </c>
      <c r="K116" s="31">
        <f t="shared" si="11"/>
        <v>174946.96396051112</v>
      </c>
      <c r="L116" s="26">
        <f t="shared" si="12"/>
        <v>-174946.96396051112</v>
      </c>
    </row>
    <row r="117" spans="5:12" ht="16.5" customHeight="1" x14ac:dyDescent="0.25">
      <c r="E117" s="18">
        <f t="shared" si="13"/>
        <v>108</v>
      </c>
      <c r="F117" s="21">
        <f t="shared" ca="1" si="8"/>
        <v>46823</v>
      </c>
      <c r="G117" s="30">
        <f t="shared" si="14"/>
        <v>4287660.7667418635</v>
      </c>
      <c r="H117" s="31">
        <f t="shared" si="9"/>
        <v>56722.513079548546</v>
      </c>
      <c r="I117" s="31">
        <f t="shared" si="10"/>
        <v>116468.38305842358</v>
      </c>
      <c r="J117" s="31">
        <f t="shared" si="15"/>
        <v>979.22399127174617</v>
      </c>
      <c r="K117" s="31">
        <f t="shared" si="11"/>
        <v>174170.12012924388</v>
      </c>
      <c r="L117" s="26">
        <f t="shared" si="12"/>
        <v>-174170.12012924388</v>
      </c>
    </row>
    <row r="118" spans="5:12" ht="16.5" customHeight="1" x14ac:dyDescent="0.25">
      <c r="E118" s="18">
        <f t="shared" si="13"/>
        <v>109</v>
      </c>
      <c r="F118" s="21">
        <f t="shared" ca="1" si="8"/>
        <v>46854</v>
      </c>
      <c r="G118" s="30">
        <f t="shared" si="14"/>
        <v>4230863.1726608789</v>
      </c>
      <c r="H118" s="31">
        <f t="shared" si="9"/>
        <v>56797.594080984942</v>
      </c>
      <c r="I118" s="31">
        <f t="shared" si="10"/>
        <v>115615.90091353569</v>
      </c>
      <c r="J118" s="31">
        <f t="shared" si="15"/>
        <v>966.43873682361607</v>
      </c>
      <c r="K118" s="31">
        <f t="shared" si="11"/>
        <v>173379.93373134424</v>
      </c>
      <c r="L118" s="26">
        <f t="shared" si="12"/>
        <v>-173379.93373134424</v>
      </c>
    </row>
    <row r="119" spans="5:12" ht="16.5" customHeight="1" x14ac:dyDescent="0.25">
      <c r="E119" s="18">
        <f t="shared" si="13"/>
        <v>110</v>
      </c>
      <c r="F119" s="21">
        <f t="shared" ca="1" si="8"/>
        <v>46884</v>
      </c>
      <c r="G119" s="30">
        <f t="shared" si="14"/>
        <v>4173990.3981971629</v>
      </c>
      <c r="H119" s="31">
        <f t="shared" si="9"/>
        <v>56872.774463715832</v>
      </c>
      <c r="I119" s="31">
        <f t="shared" si="10"/>
        <v>114749.77905432959</v>
      </c>
      <c r="J119" s="31">
        <f t="shared" si="15"/>
        <v>953.63655911776209</v>
      </c>
      <c r="K119" s="31">
        <f t="shared" si="11"/>
        <v>172576.19007716316</v>
      </c>
      <c r="L119" s="26">
        <f t="shared" si="12"/>
        <v>-172576.19007716316</v>
      </c>
    </row>
    <row r="120" spans="5:12" ht="16.5" customHeight="1" x14ac:dyDescent="0.25">
      <c r="E120" s="18">
        <f t="shared" si="13"/>
        <v>111</v>
      </c>
      <c r="F120" s="21">
        <f t="shared" ca="1" si="8"/>
        <v>46915</v>
      </c>
      <c r="G120" s="30">
        <f t="shared" si="14"/>
        <v>4117042.3438378754</v>
      </c>
      <c r="H120" s="31">
        <f t="shared" si="9"/>
        <v>56948.054359287707</v>
      </c>
      <c r="I120" s="31">
        <f t="shared" si="10"/>
        <v>113869.79924537618</v>
      </c>
      <c r="J120" s="31">
        <f t="shared" si="15"/>
        <v>940.81743575364055</v>
      </c>
      <c r="K120" s="31">
        <f t="shared" si="11"/>
        <v>171758.67104041754</v>
      </c>
      <c r="L120" s="26">
        <f t="shared" si="12"/>
        <v>-171758.67104041754</v>
      </c>
    </row>
    <row r="121" spans="5:12" ht="16.5" customHeight="1" x14ac:dyDescent="0.25">
      <c r="E121" s="18">
        <f t="shared" si="13"/>
        <v>112</v>
      </c>
      <c r="F121" s="21">
        <f t="shared" ca="1" si="8"/>
        <v>46945</v>
      </c>
      <c r="G121" s="30">
        <f t="shared" si="14"/>
        <v>4060018.9099384542</v>
      </c>
      <c r="H121" s="31">
        <f t="shared" si="9"/>
        <v>57023.433899421143</v>
      </c>
      <c r="I121" s="31">
        <f t="shared" si="10"/>
        <v>112975.7397594795</v>
      </c>
      <c r="J121" s="31">
        <f t="shared" si="15"/>
        <v>927.98134430105711</v>
      </c>
      <c r="K121" s="31">
        <f t="shared" si="11"/>
        <v>170927.15500320171</v>
      </c>
      <c r="L121" s="26">
        <f t="shared" si="12"/>
        <v>-170927.15500320171</v>
      </c>
    </row>
    <row r="122" spans="5:12" ht="16.5" customHeight="1" x14ac:dyDescent="0.25">
      <c r="E122" s="18">
        <f t="shared" si="13"/>
        <v>113</v>
      </c>
      <c r="F122" s="21">
        <f t="shared" ca="1" si="8"/>
        <v>46976</v>
      </c>
      <c r="G122" s="30">
        <f t="shared" si="14"/>
        <v>4002919.996722443</v>
      </c>
      <c r="H122" s="31">
        <f t="shared" si="9"/>
        <v>57098.913216011133</v>
      </c>
      <c r="I122" s="31">
        <f t="shared" si="10"/>
        <v>112067.3753218085</v>
      </c>
      <c r="J122" s="31">
        <f t="shared" si="15"/>
        <v>915.12826230012763</v>
      </c>
      <c r="K122" s="31">
        <f t="shared" si="11"/>
        <v>170081.41680011977</v>
      </c>
      <c r="L122" s="26">
        <f t="shared" si="12"/>
        <v>-170081.41680011977</v>
      </c>
    </row>
    <row r="123" spans="5:12" ht="16.5" customHeight="1" x14ac:dyDescent="0.25">
      <c r="E123" s="18">
        <f t="shared" si="13"/>
        <v>114</v>
      </c>
      <c r="F123" s="21">
        <f t="shared" ca="1" si="8"/>
        <v>47007</v>
      </c>
      <c r="G123" s="30">
        <f t="shared" si="14"/>
        <v>3945745.504281316</v>
      </c>
      <c r="H123" s="31">
        <f t="shared" si="9"/>
        <v>57174.492441127208</v>
      </c>
      <c r="I123" s="31">
        <f t="shared" si="10"/>
        <v>111144.47705313477</v>
      </c>
      <c r="J123" s="31">
        <f t="shared" si="15"/>
        <v>902.25816726123867</v>
      </c>
      <c r="K123" s="31">
        <f t="shared" si="11"/>
        <v>169221.22766152321</v>
      </c>
      <c r="L123" s="26">
        <f t="shared" si="12"/>
        <v>-169221.22766152321</v>
      </c>
    </row>
    <row r="124" spans="5:12" ht="16.5" customHeight="1" x14ac:dyDescent="0.25">
      <c r="E124" s="18">
        <f t="shared" si="13"/>
        <v>115</v>
      </c>
      <c r="F124" s="21">
        <f t="shared" ca="1" si="8"/>
        <v>47037</v>
      </c>
      <c r="G124" s="30">
        <f t="shared" si="14"/>
        <v>3888495.3325743023</v>
      </c>
      <c r="H124" s="31">
        <f t="shared" si="9"/>
        <v>57250.171707013695</v>
      </c>
      <c r="I124" s="31">
        <f t="shared" si="10"/>
        <v>110206.81241216225</v>
      </c>
      <c r="J124" s="31">
        <f t="shared" si="15"/>
        <v>889.37103666500866</v>
      </c>
      <c r="K124" s="31">
        <f t="shared" si="11"/>
        <v>168346.35515584095</v>
      </c>
      <c r="L124" s="26">
        <f t="shared" si="12"/>
        <v>-168346.35515584095</v>
      </c>
    </row>
    <row r="125" spans="5:12" ht="16.5" customHeight="1" x14ac:dyDescent="0.25">
      <c r="E125" s="18">
        <f t="shared" si="13"/>
        <v>116</v>
      </c>
      <c r="F125" s="21">
        <f t="shared" ca="1" si="8"/>
        <v>47068</v>
      </c>
      <c r="G125" s="30">
        <f t="shared" si="14"/>
        <v>3831169.3814282124</v>
      </c>
      <c r="H125" s="31">
        <f t="shared" si="9"/>
        <v>57325.951146090039</v>
      </c>
      <c r="I125" s="31">
        <f t="shared" si="10"/>
        <v>109254.14513693418</v>
      </c>
      <c r="J125" s="31">
        <f t="shared" si="15"/>
        <v>876.46684796224781</v>
      </c>
      <c r="K125" s="31">
        <f t="shared" si="11"/>
        <v>167456.56313098647</v>
      </c>
      <c r="L125" s="26">
        <f t="shared" si="12"/>
        <v>-167456.56313098647</v>
      </c>
    </row>
    <row r="126" spans="5:12" ht="16.5" customHeight="1" x14ac:dyDescent="0.25">
      <c r="E126" s="18">
        <f t="shared" si="13"/>
        <v>117</v>
      </c>
      <c r="F126" s="21">
        <f t="shared" ca="1" si="8"/>
        <v>47098</v>
      </c>
      <c r="G126" s="30">
        <f t="shared" si="14"/>
        <v>3773767.5505372616</v>
      </c>
      <c r="H126" s="31">
        <f t="shared" si="9"/>
        <v>57401.830890950892</v>
      </c>
      <c r="I126" s="31">
        <f t="shared" si="10"/>
        <v>108286.23518530244</v>
      </c>
      <c r="J126" s="31">
        <f t="shared" si="15"/>
        <v>863.5455785739191</v>
      </c>
      <c r="K126" s="31">
        <f t="shared" si="11"/>
        <v>166551.61165482725</v>
      </c>
      <c r="L126" s="26">
        <f t="shared" si="12"/>
        <v>-166551.61165482725</v>
      </c>
    </row>
    <row r="127" spans="5:12" ht="16.5" customHeight="1" x14ac:dyDescent="0.25">
      <c r="E127" s="18">
        <f t="shared" si="13"/>
        <v>118</v>
      </c>
      <c r="F127" s="21">
        <f t="shared" ca="1" si="8"/>
        <v>47129</v>
      </c>
      <c r="G127" s="30">
        <f t="shared" si="14"/>
        <v>3716289.7394628953</v>
      </c>
      <c r="H127" s="31">
        <f t="shared" si="9"/>
        <v>57477.811074366451</v>
      </c>
      <c r="I127" s="31">
        <f t="shared" si="10"/>
        <v>107302.8386744446</v>
      </c>
      <c r="J127" s="31">
        <f t="shared" si="15"/>
        <v>850.60720589109883</v>
      </c>
      <c r="K127" s="31">
        <f t="shared" si="11"/>
        <v>165631.25695470217</v>
      </c>
      <c r="L127" s="26">
        <f t="shared" si="12"/>
        <v>-165631.25695470217</v>
      </c>
    </row>
    <row r="128" spans="5:12" ht="16.5" customHeight="1" x14ac:dyDescent="0.25">
      <c r="E128" s="18">
        <f t="shared" si="13"/>
        <v>119</v>
      </c>
      <c r="F128" s="21">
        <f t="shared" ca="1" si="8"/>
        <v>47160</v>
      </c>
      <c r="G128" s="30">
        <f t="shared" si="14"/>
        <v>3658735.8476336128</v>
      </c>
      <c r="H128" s="31">
        <f t="shared" si="9"/>
        <v>57553.891829282635</v>
      </c>
      <c r="I128" s="31">
        <f t="shared" si="10"/>
        <v>106303.70781941306</v>
      </c>
      <c r="J128" s="31">
        <f t="shared" si="15"/>
        <v>837.6517072749366</v>
      </c>
      <c r="K128" s="31">
        <f t="shared" si="11"/>
        <v>164695.25135597063</v>
      </c>
      <c r="L128" s="26">
        <f t="shared" si="12"/>
        <v>-164695.25135597063</v>
      </c>
    </row>
    <row r="129" spans="5:12" ht="16.5" customHeight="1" x14ac:dyDescent="0.25">
      <c r="E129" s="18">
        <f t="shared" si="13"/>
        <v>120</v>
      </c>
      <c r="F129" s="21">
        <f t="shared" ca="1" si="8"/>
        <v>47188</v>
      </c>
      <c r="G129" s="30">
        <f t="shared" si="14"/>
        <v>3601105.7743447917</v>
      </c>
      <c r="H129" s="31">
        <f t="shared" si="9"/>
        <v>57630.073288821375</v>
      </c>
      <c r="I129" s="31">
        <f t="shared" si="10"/>
        <v>105288.59087070095</v>
      </c>
      <c r="J129" s="31">
        <f t="shared" si="15"/>
        <v>824.67906005661632</v>
      </c>
      <c r="K129" s="31">
        <f t="shared" si="11"/>
        <v>163743.34321957894</v>
      </c>
      <c r="L129" s="26">
        <f t="shared" si="12"/>
        <v>-163743.34321957894</v>
      </c>
    </row>
    <row r="130" spans="5:12" ht="16.5" customHeight="1" x14ac:dyDescent="0.25">
      <c r="E130" s="18">
        <f t="shared" si="13"/>
        <v>121</v>
      </c>
      <c r="F130" s="21">
        <f t="shared" ca="1" si="8"/>
        <v>47219</v>
      </c>
      <c r="G130" s="30">
        <f t="shared" si="14"/>
        <v>3543399.4187585111</v>
      </c>
      <c r="H130" s="31">
        <f t="shared" si="9"/>
        <v>57706.355586280748</v>
      </c>
      <c r="I130" s="31">
        <f t="shared" si="10"/>
        <v>104257.23205080951</v>
      </c>
      <c r="J130" s="31">
        <f t="shared" si="15"/>
        <v>811.68924153731609</v>
      </c>
      <c r="K130" s="31">
        <f t="shared" si="11"/>
        <v>162775.2768786276</v>
      </c>
      <c r="L130" s="26">
        <f t="shared" si="12"/>
        <v>-162775.2768786276</v>
      </c>
    </row>
    <row r="131" spans="5:12" ht="16.5" customHeight="1" x14ac:dyDescent="0.25">
      <c r="E131" s="18">
        <f t="shared" si="13"/>
        <v>122</v>
      </c>
      <c r="F131" s="21">
        <f t="shared" ca="1" si="8"/>
        <v>47249</v>
      </c>
      <c r="G131" s="30">
        <f t="shared" si="14"/>
        <v>3485616.6799033759</v>
      </c>
      <c r="H131" s="31">
        <f t="shared" si="9"/>
        <v>57782.738855135336</v>
      </c>
      <c r="I131" s="31">
        <f t="shared" si="10"/>
        <v>103209.3714897998</v>
      </c>
      <c r="J131" s="31">
        <f t="shared" si="15"/>
        <v>798.68222898816839</v>
      </c>
      <c r="K131" s="31">
        <f t="shared" si="11"/>
        <v>161790.79257392333</v>
      </c>
      <c r="L131" s="26">
        <f t="shared" si="12"/>
        <v>-161790.79257392333</v>
      </c>
    </row>
    <row r="132" spans="5:12" ht="16.5" customHeight="1" x14ac:dyDescent="0.25">
      <c r="E132" s="18">
        <f t="shared" si="13"/>
        <v>123</v>
      </c>
      <c r="F132" s="21">
        <f t="shared" ca="1" si="8"/>
        <v>47280</v>
      </c>
      <c r="G132" s="30">
        <f t="shared" si="14"/>
        <v>3427757.4566743397</v>
      </c>
      <c r="H132" s="31">
        <f t="shared" si="9"/>
        <v>57859.223229036354</v>
      </c>
      <c r="I132" s="31">
        <f t="shared" si="10"/>
        <v>102144.74515981392</v>
      </c>
      <c r="J132" s="31">
        <f t="shared" si="15"/>
        <v>785.65799965022097</v>
      </c>
      <c r="K132" s="31">
        <f t="shared" si="11"/>
        <v>160789.6263885005</v>
      </c>
      <c r="L132" s="26">
        <f t="shared" si="12"/>
        <v>-160789.6263885005</v>
      </c>
    </row>
    <row r="133" spans="5:12" ht="16.5" customHeight="1" x14ac:dyDescent="0.25">
      <c r="E133" s="18">
        <f t="shared" si="13"/>
        <v>124</v>
      </c>
      <c r="F133" s="21">
        <f t="shared" ca="1" si="8"/>
        <v>47310</v>
      </c>
      <c r="G133" s="30">
        <f t="shared" si="14"/>
        <v>3369821.6478325278</v>
      </c>
      <c r="H133" s="31">
        <f t="shared" si="9"/>
        <v>57935.808841811937</v>
      </c>
      <c r="I133" s="31">
        <f t="shared" si="10"/>
        <v>101063.08480854826</v>
      </c>
      <c r="J133" s="31">
        <f t="shared" si="15"/>
        <v>772.61653073439618</v>
      </c>
      <c r="K133" s="31">
        <f t="shared" si="11"/>
        <v>159771.51018109461</v>
      </c>
      <c r="L133" s="26">
        <f t="shared" si="12"/>
        <v>-159771.51018109461</v>
      </c>
    </row>
    <row r="134" spans="5:12" ht="16.5" customHeight="1" x14ac:dyDescent="0.25">
      <c r="E134" s="18">
        <f t="shared" si="13"/>
        <v>125</v>
      </c>
      <c r="F134" s="21">
        <f t="shared" ca="1" si="8"/>
        <v>47341</v>
      </c>
      <c r="G134" s="30">
        <f t="shared" si="14"/>
        <v>3311809.1520050606</v>
      </c>
      <c r="H134" s="31">
        <f t="shared" si="9"/>
        <v>58012.495827467363</v>
      </c>
      <c r="I134" s="31">
        <f t="shared" si="10"/>
        <v>99964.117891662361</v>
      </c>
      <c r="J134" s="31">
        <f t="shared" si="15"/>
        <v>759.55779942145182</v>
      </c>
      <c r="K134" s="31">
        <f t="shared" si="11"/>
        <v>158736.17151855119</v>
      </c>
      <c r="L134" s="26">
        <f t="shared" si="12"/>
        <v>-158736.17151855119</v>
      </c>
    </row>
    <row r="135" spans="5:12" ht="16.5" customHeight="1" x14ac:dyDescent="0.25">
      <c r="E135" s="18">
        <f t="shared" si="13"/>
        <v>126</v>
      </c>
      <c r="F135" s="21">
        <f t="shared" ca="1" si="8"/>
        <v>47372</v>
      </c>
      <c r="G135" s="30">
        <f t="shared" si="14"/>
        <v>3253719.8676848751</v>
      </c>
      <c r="H135" s="31">
        <f t="shared" si="9"/>
        <v>58089.284320185281</v>
      </c>
      <c r="I135" s="31">
        <f t="shared" si="10"/>
        <v>98847.567504106279</v>
      </c>
      <c r="J135" s="31">
        <f t="shared" si="15"/>
        <v>746.4817828619407</v>
      </c>
      <c r="K135" s="31">
        <f t="shared" si="11"/>
        <v>157683.3336071535</v>
      </c>
      <c r="L135" s="26">
        <f t="shared" si="12"/>
        <v>-157683.3336071535</v>
      </c>
    </row>
    <row r="136" spans="5:12" ht="16.5" customHeight="1" x14ac:dyDescent="0.25">
      <c r="E136" s="18">
        <f t="shared" si="13"/>
        <v>127</v>
      </c>
      <c r="F136" s="21">
        <f t="shared" ca="1" si="8"/>
        <v>47402</v>
      </c>
      <c r="G136" s="30">
        <f t="shared" si="14"/>
        <v>3195553.6932305493</v>
      </c>
      <c r="H136" s="31">
        <f t="shared" si="9"/>
        <v>58166.174454325977</v>
      </c>
      <c r="I136" s="31">
        <f t="shared" si="10"/>
        <v>97713.152310349309</v>
      </c>
      <c r="J136" s="31">
        <f t="shared" si="15"/>
        <v>733.38845817617084</v>
      </c>
      <c r="K136" s="31">
        <f t="shared" si="11"/>
        <v>156612.71522285146</v>
      </c>
      <c r="L136" s="26">
        <f t="shared" si="12"/>
        <v>-156612.71522285146</v>
      </c>
    </row>
    <row r="137" spans="5:12" ht="16.5" customHeight="1" x14ac:dyDescent="0.25">
      <c r="E137" s="18">
        <f t="shared" si="13"/>
        <v>128</v>
      </c>
      <c r="F137" s="21">
        <f t="shared" ca="1" si="8"/>
        <v>47433</v>
      </c>
      <c r="G137" s="30">
        <f t="shared" si="14"/>
        <v>3137310.5268661217</v>
      </c>
      <c r="H137" s="31">
        <f t="shared" si="9"/>
        <v>58243.166364427532</v>
      </c>
      <c r="I137" s="31">
        <f t="shared" si="10"/>
        <v>96560.586473492222</v>
      </c>
      <c r="J137" s="31">
        <f t="shared" si="15"/>
        <v>720.27780245416579</v>
      </c>
      <c r="K137" s="31">
        <f t="shared" si="11"/>
        <v>155524.03064037391</v>
      </c>
      <c r="L137" s="26">
        <f t="shared" si="12"/>
        <v>-155524.03064037391</v>
      </c>
    </row>
    <row r="138" spans="5:12" ht="16.5" customHeight="1" x14ac:dyDescent="0.25">
      <c r="E138" s="18">
        <f t="shared" si="13"/>
        <v>129</v>
      </c>
      <c r="F138" s="21">
        <f t="shared" ref="F138:F201" ca="1" si="16">IFERROR(IF(E138&lt;=$C$12,EOMONTH(F137,0)+DAY($F$9),""),"")</f>
        <v>47463</v>
      </c>
      <c r="G138" s="30">
        <f t="shared" si="14"/>
        <v>3078990.2666809154</v>
      </c>
      <c r="H138" s="31">
        <f t="shared" ref="H138:H201" si="17">+IFERROR(IF(G137&gt;0,PPMT(NOMINAL($C$11,12)/12,E138,$C$12,-$G$9),""),"")</f>
        <v>58320.260185206156</v>
      </c>
      <c r="I138" s="31">
        <f t="shared" ref="I138:I201" si="18">+IFERROR(IF(G137&gt;0,IPMT($C$11,E138,$C$12,-$G$9),""),"")</f>
        <v>95389.579583245402</v>
      </c>
      <c r="J138" s="31">
        <f t="shared" si="15"/>
        <v>707.14979275562382</v>
      </c>
      <c r="K138" s="31">
        <f t="shared" ref="K138:K201" si="19">+IFERROR(SUM(H138:J138),"")</f>
        <v>154416.98956120719</v>
      </c>
      <c r="L138" s="26">
        <f t="shared" ref="L138:L201" si="20">+IFERROR(K138*-1,"")</f>
        <v>-154416.98956120719</v>
      </c>
    </row>
    <row r="139" spans="5:12" ht="16.5" customHeight="1" x14ac:dyDescent="0.25">
      <c r="E139" s="18">
        <f t="shared" ref="E139:E202" si="21">+IF(E138&lt;$C$12,E138+1,"")</f>
        <v>130</v>
      </c>
      <c r="F139" s="21">
        <f t="shared" ca="1" si="16"/>
        <v>47494</v>
      </c>
      <c r="G139" s="30">
        <f t="shared" ref="G139:G202" si="22">+IFERROR(IF(G138&gt;0,G138-H139,""),"")</f>
        <v>3020592.810629359</v>
      </c>
      <c r="H139" s="31">
        <f t="shared" si="17"/>
        <v>58397.456051556364</v>
      </c>
      <c r="I139" s="31">
        <f t="shared" si="18"/>
        <v>94199.836582754666</v>
      </c>
      <c r="J139" s="31">
        <f t="shared" ref="J139:J202" si="23">+IFERROR(IF(G138&gt;0,G138*$C$10*$N$9,""),"")</f>
        <v>694.00440610987835</v>
      </c>
      <c r="K139" s="31">
        <f t="shared" si="19"/>
        <v>153291.2970404209</v>
      </c>
      <c r="L139" s="26">
        <f t="shared" si="20"/>
        <v>-153291.2970404209</v>
      </c>
    </row>
    <row r="140" spans="5:12" ht="16.5" customHeight="1" x14ac:dyDescent="0.25">
      <c r="E140" s="18">
        <f t="shared" si="21"/>
        <v>131</v>
      </c>
      <c r="F140" s="21">
        <f t="shared" ca="1" si="16"/>
        <v>47525</v>
      </c>
      <c r="G140" s="30">
        <f t="shared" si="22"/>
        <v>2962118.0565308076</v>
      </c>
      <c r="H140" s="31">
        <f t="shared" si="17"/>
        <v>58474.75409855121</v>
      </c>
      <c r="I140" s="31">
        <f t="shared" si="18"/>
        <v>92991.057694256058</v>
      </c>
      <c r="J140" s="31">
        <f t="shared" si="23"/>
        <v>680.84161951585747</v>
      </c>
      <c r="K140" s="31">
        <f t="shared" si="19"/>
        <v>152146.65341232312</v>
      </c>
      <c r="L140" s="26">
        <f t="shared" si="20"/>
        <v>-152146.65341232312</v>
      </c>
    </row>
    <row r="141" spans="5:12" ht="16.5" customHeight="1" x14ac:dyDescent="0.25">
      <c r="E141" s="18">
        <f t="shared" si="21"/>
        <v>132</v>
      </c>
      <c r="F141" s="21">
        <f t="shared" ca="1" si="16"/>
        <v>47553</v>
      </c>
      <c r="G141" s="30">
        <f t="shared" si="22"/>
        <v>2903565.9020693651</v>
      </c>
      <c r="H141" s="31">
        <f t="shared" si="17"/>
        <v>58552.154461442573</v>
      </c>
      <c r="I141" s="31">
        <f t="shared" si="18"/>
        <v>91762.938343541478</v>
      </c>
      <c r="J141" s="31">
        <f t="shared" si="23"/>
        <v>667.66140994204409</v>
      </c>
      <c r="K141" s="31">
        <f t="shared" si="19"/>
        <v>150982.7542149261</v>
      </c>
      <c r="L141" s="26">
        <f t="shared" si="20"/>
        <v>-150982.7542149261</v>
      </c>
    </row>
    <row r="142" spans="5:12" ht="16.5" customHeight="1" x14ac:dyDescent="0.25">
      <c r="E142" s="18">
        <f t="shared" si="21"/>
        <v>133</v>
      </c>
      <c r="F142" s="21">
        <f t="shared" ca="1" si="16"/>
        <v>47584</v>
      </c>
      <c r="G142" s="30">
        <f t="shared" si="22"/>
        <v>2844936.2447937038</v>
      </c>
      <c r="H142" s="31">
        <f t="shared" si="17"/>
        <v>58629.657275661302</v>
      </c>
      <c r="I142" s="31">
        <f t="shared" si="18"/>
        <v>90515.169083215456</v>
      </c>
      <c r="J142" s="31">
        <f t="shared" si="23"/>
        <v>654.46375432643492</v>
      </c>
      <c r="K142" s="31">
        <f t="shared" si="19"/>
        <v>149799.2901132032</v>
      </c>
      <c r="L142" s="26">
        <f t="shared" si="20"/>
        <v>-149799.2901132032</v>
      </c>
    </row>
    <row r="143" spans="5:12" ht="16.5" customHeight="1" x14ac:dyDescent="0.25">
      <c r="E143" s="18">
        <f t="shared" si="21"/>
        <v>134</v>
      </c>
      <c r="F143" s="21">
        <f t="shared" ca="1" si="16"/>
        <v>47614</v>
      </c>
      <c r="G143" s="30">
        <f t="shared" si="22"/>
        <v>2786228.9821168864</v>
      </c>
      <c r="H143" s="31">
        <f t="shared" si="17"/>
        <v>58707.262676817554</v>
      </c>
      <c r="I143" s="31">
        <f t="shared" si="18"/>
        <v>89247.435514724246</v>
      </c>
      <c r="J143" s="31">
        <f t="shared" si="23"/>
        <v>641.24862957650089</v>
      </c>
      <c r="K143" s="31">
        <f t="shared" si="19"/>
        <v>148595.9468211183</v>
      </c>
      <c r="L143" s="26">
        <f t="shared" si="20"/>
        <v>-148595.9468211183</v>
      </c>
    </row>
    <row r="144" spans="5:12" ht="16.5" customHeight="1" x14ac:dyDescent="0.25">
      <c r="E144" s="18">
        <f t="shared" si="21"/>
        <v>135</v>
      </c>
      <c r="F144" s="21">
        <f t="shared" ca="1" si="16"/>
        <v>47645</v>
      </c>
      <c r="G144" s="30">
        <f t="shared" si="22"/>
        <v>2727444.0113161854</v>
      </c>
      <c r="H144" s="31">
        <f t="shared" si="17"/>
        <v>58784.97080070099</v>
      </c>
      <c r="I144" s="31">
        <f t="shared" si="18"/>
        <v>87959.418209137162</v>
      </c>
      <c r="J144" s="31">
        <f t="shared" si="23"/>
        <v>628.01601256914626</v>
      </c>
      <c r="K144" s="31">
        <f t="shared" si="19"/>
        <v>147372.4050224073</v>
      </c>
      <c r="L144" s="26">
        <f t="shared" si="20"/>
        <v>-147372.4050224073</v>
      </c>
    </row>
    <row r="145" spans="5:12" ht="16.5" customHeight="1" x14ac:dyDescent="0.25">
      <c r="E145" s="18">
        <f t="shared" si="21"/>
        <v>136</v>
      </c>
      <c r="F145" s="21">
        <f t="shared" ca="1" si="16"/>
        <v>47675</v>
      </c>
      <c r="G145" s="30">
        <f t="shared" si="22"/>
        <v>2668581.2295329045</v>
      </c>
      <c r="H145" s="31">
        <f t="shared" si="17"/>
        <v>58862.781783280989</v>
      </c>
      <c r="I145" s="31">
        <f t="shared" si="18"/>
        <v>86650.792626660681</v>
      </c>
      <c r="J145" s="31">
        <f t="shared" si="23"/>
        <v>614.76588015066818</v>
      </c>
      <c r="K145" s="31">
        <f t="shared" si="19"/>
        <v>146128.34029009234</v>
      </c>
      <c r="L145" s="26">
        <f t="shared" si="20"/>
        <v>-146128.34029009234</v>
      </c>
    </row>
    <row r="146" spans="5:12" ht="16.5" customHeight="1" x14ac:dyDescent="0.25">
      <c r="E146" s="18">
        <f t="shared" si="21"/>
        <v>137</v>
      </c>
      <c r="F146" s="21">
        <f t="shared" ca="1" si="16"/>
        <v>47706</v>
      </c>
      <c r="G146" s="30">
        <f t="shared" si="22"/>
        <v>2609640.5337721976</v>
      </c>
      <c r="H146" s="31">
        <f t="shared" si="17"/>
        <v>58940.695760706891</v>
      </c>
      <c r="I146" s="31">
        <f t="shared" si="18"/>
        <v>85321.229034864577</v>
      </c>
      <c r="J146" s="31">
        <f t="shared" si="23"/>
        <v>601.4982091367167</v>
      </c>
      <c r="K146" s="31">
        <f t="shared" si="19"/>
        <v>144863.42300470819</v>
      </c>
      <c r="L146" s="26">
        <f t="shared" si="20"/>
        <v>-144863.42300470819</v>
      </c>
    </row>
    <row r="147" spans="5:12" ht="16.5" customHeight="1" x14ac:dyDescent="0.25">
      <c r="E147" s="18">
        <f t="shared" si="21"/>
        <v>138</v>
      </c>
      <c r="F147" s="21">
        <f t="shared" ca="1" si="16"/>
        <v>47737</v>
      </c>
      <c r="G147" s="30">
        <f t="shared" si="22"/>
        <v>2550621.8209028891</v>
      </c>
      <c r="H147" s="31">
        <f t="shared" si="17"/>
        <v>59018.712869308307</v>
      </c>
      <c r="I147" s="31">
        <f t="shared" si="18"/>
        <v>83970.392425599726</v>
      </c>
      <c r="J147" s="31">
        <f t="shared" si="23"/>
        <v>588.21297631225332</v>
      </c>
      <c r="K147" s="31">
        <f t="shared" si="19"/>
        <v>143577.31827122031</v>
      </c>
      <c r="L147" s="26">
        <f t="shared" si="20"/>
        <v>-143577.31827122031</v>
      </c>
    </row>
    <row r="148" spans="5:12" ht="16.5" customHeight="1" x14ac:dyDescent="0.25">
      <c r="E148" s="18">
        <f t="shared" si="21"/>
        <v>139</v>
      </c>
      <c r="F148" s="21">
        <f t="shared" ca="1" si="16"/>
        <v>47767</v>
      </c>
      <c r="G148" s="30">
        <f t="shared" si="22"/>
        <v>2491524.9876572937</v>
      </c>
      <c r="H148" s="31">
        <f t="shared" si="17"/>
        <v>59096.833245595248</v>
      </c>
      <c r="I148" s="31">
        <f t="shared" si="18"/>
        <v>82597.942430586656</v>
      </c>
      <c r="J148" s="31">
        <f t="shared" si="23"/>
        <v>574.91015843151126</v>
      </c>
      <c r="K148" s="31">
        <f t="shared" si="19"/>
        <v>142269.6858346134</v>
      </c>
      <c r="L148" s="26">
        <f t="shared" si="20"/>
        <v>-142269.6858346134</v>
      </c>
    </row>
    <row r="149" spans="5:12" ht="16.5" customHeight="1" x14ac:dyDescent="0.25">
      <c r="E149" s="18">
        <f t="shared" si="21"/>
        <v>140</v>
      </c>
      <c r="F149" s="21">
        <f t="shared" ca="1" si="16"/>
        <v>47798</v>
      </c>
      <c r="G149" s="30">
        <f t="shared" si="22"/>
        <v>2432349.9306310355</v>
      </c>
      <c r="H149" s="31">
        <f t="shared" si="17"/>
        <v>59175.057026258422</v>
      </c>
      <c r="I149" s="31">
        <f t="shared" si="18"/>
        <v>81203.533235653376</v>
      </c>
      <c r="J149" s="31">
        <f t="shared" si="23"/>
        <v>561.58973221795395</v>
      </c>
      <c r="K149" s="31">
        <f t="shared" si="19"/>
        <v>140940.17999412975</v>
      </c>
      <c r="L149" s="26">
        <f t="shared" si="20"/>
        <v>-140940.17999412975</v>
      </c>
    </row>
    <row r="150" spans="5:12" ht="16.5" customHeight="1" x14ac:dyDescent="0.25">
      <c r="E150" s="18">
        <f t="shared" si="21"/>
        <v>141</v>
      </c>
      <c r="F150" s="21">
        <f t="shared" ca="1" si="16"/>
        <v>47828</v>
      </c>
      <c r="G150" s="30">
        <f t="shared" si="22"/>
        <v>2373096.546282866</v>
      </c>
      <c r="H150" s="31">
        <f t="shared" si="17"/>
        <v>59253.384348169508</v>
      </c>
      <c r="I150" s="31">
        <f t="shared" si="18"/>
        <v>79786.813493601134</v>
      </c>
      <c r="J150" s="31">
        <f t="shared" si="23"/>
        <v>548.25167436423544</v>
      </c>
      <c r="K150" s="31">
        <f t="shared" si="19"/>
        <v>139588.44951613489</v>
      </c>
      <c r="L150" s="26">
        <f t="shared" si="20"/>
        <v>-139588.44951613489</v>
      </c>
    </row>
    <row r="151" spans="5:12" ht="16.5" customHeight="1" x14ac:dyDescent="0.25">
      <c r="E151" s="18">
        <f t="shared" si="21"/>
        <v>142</v>
      </c>
      <c r="F151" s="21">
        <f t="shared" ca="1" si="16"/>
        <v>47859</v>
      </c>
      <c r="G151" s="30">
        <f t="shared" si="22"/>
        <v>2313764.7309344849</v>
      </c>
      <c r="H151" s="31">
        <f t="shared" si="17"/>
        <v>59331.815348381322</v>
      </c>
      <c r="I151" s="31">
        <f t="shared" si="18"/>
        <v>78347.426235676074</v>
      </c>
      <c r="J151" s="31">
        <f t="shared" si="23"/>
        <v>534.89596153215803</v>
      </c>
      <c r="K151" s="31">
        <f t="shared" si="19"/>
        <v>138214.13754558956</v>
      </c>
      <c r="L151" s="26">
        <f t="shared" si="20"/>
        <v>-138214.13754558956</v>
      </c>
    </row>
    <row r="152" spans="5:12" ht="16.5" customHeight="1" x14ac:dyDescent="0.25">
      <c r="E152" s="18">
        <f t="shared" si="21"/>
        <v>143</v>
      </c>
      <c r="F152" s="21">
        <f t="shared" ca="1" si="16"/>
        <v>47890</v>
      </c>
      <c r="G152" s="30">
        <f t="shared" si="22"/>
        <v>2254354.3807703569</v>
      </c>
      <c r="H152" s="31">
        <f t="shared" si="17"/>
        <v>59410.350164128082</v>
      </c>
      <c r="I152" s="31">
        <f t="shared" si="18"/>
        <v>76885.008781624216</v>
      </c>
      <c r="J152" s="31">
        <f t="shared" si="23"/>
        <v>521.5225703526329</v>
      </c>
      <c r="K152" s="31">
        <f t="shared" si="19"/>
        <v>136816.88151610491</v>
      </c>
      <c r="L152" s="26">
        <f t="shared" si="20"/>
        <v>-136816.88151610491</v>
      </c>
    </row>
    <row r="153" spans="5:12" ht="16.5" customHeight="1" x14ac:dyDescent="0.25">
      <c r="E153" s="18">
        <f t="shared" si="21"/>
        <v>144</v>
      </c>
      <c r="F153" s="21">
        <f t="shared" ca="1" si="16"/>
        <v>47918</v>
      </c>
      <c r="G153" s="30">
        <f t="shared" si="22"/>
        <v>2194865.3918375312</v>
      </c>
      <c r="H153" s="31">
        <f t="shared" si="17"/>
        <v>59488.988932825698</v>
      </c>
      <c r="I153" s="31">
        <f t="shared" si="18"/>
        <v>75399.192648307522</v>
      </c>
      <c r="J153" s="31">
        <f t="shared" si="23"/>
        <v>508.13147742563842</v>
      </c>
      <c r="K153" s="31">
        <f t="shared" si="19"/>
        <v>135396.31305855885</v>
      </c>
      <c r="L153" s="26">
        <f t="shared" si="20"/>
        <v>-135396.31305855885</v>
      </c>
    </row>
    <row r="154" spans="5:12" ht="16.5" customHeight="1" x14ac:dyDescent="0.25">
      <c r="E154" s="18">
        <f t="shared" si="21"/>
        <v>145</v>
      </c>
      <c r="F154" s="21">
        <f t="shared" ca="1" si="16"/>
        <v>47949</v>
      </c>
      <c r="G154" s="30">
        <f t="shared" si="22"/>
        <v>2135297.6600454594</v>
      </c>
      <c r="H154" s="31">
        <f t="shared" si="17"/>
        <v>59567.731792071929</v>
      </c>
      <c r="I154" s="31">
        <f t="shared" si="18"/>
        <v>73889.603456857774</v>
      </c>
      <c r="J154" s="31">
        <f t="shared" si="23"/>
        <v>494.72265932017956</v>
      </c>
      <c r="K154" s="31">
        <f t="shared" si="19"/>
        <v>133952.0579082499</v>
      </c>
      <c r="L154" s="26">
        <f t="shared" si="20"/>
        <v>-133952.0579082499</v>
      </c>
    </row>
    <row r="155" spans="5:12" ht="16.5" customHeight="1" x14ac:dyDescent="0.25">
      <c r="E155" s="18">
        <f t="shared" si="21"/>
        <v>146</v>
      </c>
      <c r="F155" s="21">
        <f t="shared" ca="1" si="16"/>
        <v>47979</v>
      </c>
      <c r="G155" s="30">
        <f t="shared" si="22"/>
        <v>2075651.0811658127</v>
      </c>
      <c r="H155" s="31">
        <f t="shared" si="17"/>
        <v>59646.578879646702</v>
      </c>
      <c r="I155" s="31">
        <f t="shared" si="18"/>
        <v>72355.86083834483</v>
      </c>
      <c r="J155" s="31">
        <f t="shared" si="23"/>
        <v>481.29609257424653</v>
      </c>
      <c r="K155" s="31">
        <f t="shared" si="19"/>
        <v>132483.73581056579</v>
      </c>
      <c r="L155" s="26">
        <f t="shared" si="20"/>
        <v>-132483.73581056579</v>
      </c>
    </row>
    <row r="156" spans="5:12" ht="16.5" customHeight="1" x14ac:dyDescent="0.25">
      <c r="E156" s="18">
        <f t="shared" si="21"/>
        <v>147</v>
      </c>
      <c r="F156" s="21">
        <f t="shared" ca="1" si="16"/>
        <v>48010</v>
      </c>
      <c r="G156" s="30">
        <f t="shared" si="22"/>
        <v>2015925.5508323004</v>
      </c>
      <c r="H156" s="31">
        <f t="shared" si="17"/>
        <v>59725.530333512259</v>
      </c>
      <c r="I156" s="31">
        <f t="shared" si="18"/>
        <v>70797.578337935644</v>
      </c>
      <c r="J156" s="31">
        <f t="shared" si="23"/>
        <v>467.85175369477417</v>
      </c>
      <c r="K156" s="31">
        <f t="shared" si="19"/>
        <v>130990.96042514268</v>
      </c>
      <c r="L156" s="26">
        <f t="shared" si="20"/>
        <v>-130990.96042514268</v>
      </c>
    </row>
    <row r="157" spans="5:12" ht="16.5" customHeight="1" x14ac:dyDescent="0.25">
      <c r="E157" s="18">
        <f t="shared" si="21"/>
        <v>148</v>
      </c>
      <c r="F157" s="21">
        <f t="shared" ca="1" si="16"/>
        <v>48040</v>
      </c>
      <c r="G157" s="30">
        <f t="shared" si="22"/>
        <v>1956120.9645404869</v>
      </c>
      <c r="H157" s="31">
        <f t="shared" si="17"/>
        <v>59804.586291813532</v>
      </c>
      <c r="I157" s="31">
        <f t="shared" si="18"/>
        <v>69214.36331751995</v>
      </c>
      <c r="J157" s="31">
        <f t="shared" si="23"/>
        <v>454.38961915760052</v>
      </c>
      <c r="K157" s="31">
        <f t="shared" si="19"/>
        <v>129473.33922849108</v>
      </c>
      <c r="L157" s="26">
        <f t="shared" si="20"/>
        <v>-129473.33922849108</v>
      </c>
    </row>
    <row r="158" spans="5:12" ht="16.5" customHeight="1" x14ac:dyDescent="0.25">
      <c r="E158" s="18">
        <f t="shared" si="21"/>
        <v>149</v>
      </c>
      <c r="F158" s="21">
        <f t="shared" ca="1" si="16"/>
        <v>48071</v>
      </c>
      <c r="G158" s="30">
        <f t="shared" si="22"/>
        <v>1896237.2176476086</v>
      </c>
      <c r="H158" s="31">
        <f t="shared" si="17"/>
        <v>59883.746892878255</v>
      </c>
      <c r="I158" s="31">
        <f t="shared" si="18"/>
        <v>67605.816856777601</v>
      </c>
      <c r="J158" s="31">
        <f t="shared" si="23"/>
        <v>440.90966540742573</v>
      </c>
      <c r="K158" s="31">
        <f t="shared" si="19"/>
        <v>127930.47341506327</v>
      </c>
      <c r="L158" s="26">
        <f t="shared" si="20"/>
        <v>-127930.47341506327</v>
      </c>
    </row>
    <row r="159" spans="5:12" ht="16.5" customHeight="1" x14ac:dyDescent="0.25">
      <c r="E159" s="18">
        <f t="shared" si="21"/>
        <v>150</v>
      </c>
      <c r="F159" s="21">
        <f t="shared" ca="1" si="16"/>
        <v>48102</v>
      </c>
      <c r="G159" s="30">
        <f t="shared" si="22"/>
        <v>1836274.2053723913</v>
      </c>
      <c r="H159" s="31">
        <f t="shared" si="17"/>
        <v>59963.012275217297</v>
      </c>
      <c r="I159" s="31">
        <f t="shared" si="18"/>
        <v>65971.533652663362</v>
      </c>
      <c r="J159" s="31">
        <f t="shared" si="23"/>
        <v>427.41186885777097</v>
      </c>
      <c r="K159" s="31">
        <f t="shared" si="19"/>
        <v>126361.95779673842</v>
      </c>
      <c r="L159" s="26">
        <f t="shared" si="20"/>
        <v>-126361.95779673842</v>
      </c>
    </row>
    <row r="160" spans="5:12" ht="16.5" customHeight="1" x14ac:dyDescent="0.25">
      <c r="E160" s="18">
        <f t="shared" si="21"/>
        <v>151</v>
      </c>
      <c r="F160" s="21">
        <f t="shared" ca="1" si="16"/>
        <v>48132</v>
      </c>
      <c r="G160" s="30">
        <f t="shared" si="22"/>
        <v>1776231.8227948665</v>
      </c>
      <c r="H160" s="31">
        <f t="shared" si="17"/>
        <v>60042.382577524811</v>
      </c>
      <c r="I160" s="31">
        <f t="shared" si="18"/>
        <v>64311.101917283297</v>
      </c>
      <c r="J160" s="31">
        <f t="shared" si="23"/>
        <v>413.89620589093698</v>
      </c>
      <c r="K160" s="31">
        <f t="shared" si="19"/>
        <v>124767.38070069904</v>
      </c>
      <c r="L160" s="26">
        <f t="shared" si="20"/>
        <v>-124767.38070069904</v>
      </c>
    </row>
    <row r="161" spans="5:12" ht="16.5" customHeight="1" x14ac:dyDescent="0.25">
      <c r="E161" s="18">
        <f t="shared" si="21"/>
        <v>152</v>
      </c>
      <c r="F161" s="21">
        <f t="shared" ca="1" si="16"/>
        <v>48163</v>
      </c>
      <c r="G161" s="30">
        <f t="shared" si="22"/>
        <v>1716109.9648561878</v>
      </c>
      <c r="H161" s="31">
        <f t="shared" si="17"/>
        <v>60121.857938678615</v>
      </c>
      <c r="I161" s="31">
        <f t="shared" si="18"/>
        <v>62624.103274137153</v>
      </c>
      <c r="J161" s="31">
        <f t="shared" si="23"/>
        <v>400.36265285796293</v>
      </c>
      <c r="K161" s="31">
        <f t="shared" si="19"/>
        <v>123146.32386567374</v>
      </c>
      <c r="L161" s="26">
        <f t="shared" si="20"/>
        <v>-123146.32386567374</v>
      </c>
    </row>
    <row r="162" spans="5:12" ht="16.5" customHeight="1" x14ac:dyDescent="0.25">
      <c r="E162" s="18">
        <f t="shared" si="21"/>
        <v>153</v>
      </c>
      <c r="F162" s="21">
        <f t="shared" ca="1" si="16"/>
        <v>48193</v>
      </c>
      <c r="G162" s="30">
        <f t="shared" si="22"/>
        <v>1655908.5263584475</v>
      </c>
      <c r="H162" s="31">
        <f t="shared" si="17"/>
        <v>60201.438497740281</v>
      </c>
      <c r="I162" s="31">
        <f t="shared" si="18"/>
        <v>60910.112652700664</v>
      </c>
      <c r="J162" s="31">
        <f t="shared" si="23"/>
        <v>386.81118607858474</v>
      </c>
      <c r="K162" s="31">
        <f t="shared" si="19"/>
        <v>121498.36233651952</v>
      </c>
      <c r="L162" s="26">
        <f t="shared" si="20"/>
        <v>-121498.36233651952</v>
      </c>
    </row>
    <row r="163" spans="5:12" ht="16.5" customHeight="1" x14ac:dyDescent="0.25">
      <c r="E163" s="18">
        <f t="shared" si="21"/>
        <v>154</v>
      </c>
      <c r="F163" s="21">
        <f t="shared" ca="1" si="16"/>
        <v>48224</v>
      </c>
      <c r="G163" s="30">
        <f t="shared" si="22"/>
        <v>1595627.4019644919</v>
      </c>
      <c r="H163" s="31">
        <f t="shared" si="17"/>
        <v>60281.124393955484</v>
      </c>
      <c r="I163" s="31">
        <f t="shared" si="18"/>
        <v>59168.698181321204</v>
      </c>
      <c r="J163" s="31">
        <f t="shared" si="23"/>
        <v>373.2417818411941</v>
      </c>
      <c r="K163" s="31">
        <f t="shared" si="19"/>
        <v>119823.06435711788</v>
      </c>
      <c r="L163" s="26">
        <f t="shared" si="20"/>
        <v>-119823.06435711788</v>
      </c>
    </row>
    <row r="164" spans="5:12" ht="16.5" customHeight="1" x14ac:dyDescent="0.25">
      <c r="E164" s="18">
        <f t="shared" si="21"/>
        <v>155</v>
      </c>
      <c r="F164" s="21">
        <f t="shared" ca="1" si="16"/>
        <v>48255</v>
      </c>
      <c r="G164" s="30">
        <f t="shared" si="22"/>
        <v>1535266.4861977377</v>
      </c>
      <c r="H164" s="31">
        <f t="shared" si="17"/>
        <v>60360.915766754188</v>
      </c>
      <c r="I164" s="31">
        <f t="shared" si="18"/>
        <v>57399.421078399675</v>
      </c>
      <c r="J164" s="31">
        <f t="shared" si="23"/>
        <v>359.65441640279647</v>
      </c>
      <c r="K164" s="31">
        <f t="shared" si="19"/>
        <v>118119.99126155666</v>
      </c>
      <c r="L164" s="26">
        <f t="shared" si="20"/>
        <v>-118119.99126155666</v>
      </c>
    </row>
    <row r="165" spans="5:12" ht="16.5" customHeight="1" x14ac:dyDescent="0.25">
      <c r="E165" s="18">
        <f t="shared" si="21"/>
        <v>156</v>
      </c>
      <c r="F165" s="21">
        <f t="shared" ca="1" si="16"/>
        <v>48284</v>
      </c>
      <c r="G165" s="30">
        <f t="shared" si="22"/>
        <v>1474825.6734419868</v>
      </c>
      <c r="H165" s="31">
        <f t="shared" si="17"/>
        <v>60440.812755750972</v>
      </c>
      <c r="I165" s="31">
        <f t="shared" si="18"/>
        <v>55601.835541831388</v>
      </c>
      <c r="J165" s="31">
        <f t="shared" si="23"/>
        <v>346.04906598897009</v>
      </c>
      <c r="K165" s="31">
        <f t="shared" si="19"/>
        <v>116388.69736357134</v>
      </c>
      <c r="L165" s="26">
        <f t="shared" si="20"/>
        <v>-116388.69736357134</v>
      </c>
    </row>
    <row r="166" spans="5:12" ht="16.5" customHeight="1" x14ac:dyDescent="0.25">
      <c r="E166" s="18">
        <f t="shared" si="21"/>
        <v>157</v>
      </c>
      <c r="F166" s="21">
        <f t="shared" ca="1" si="16"/>
        <v>48315</v>
      </c>
      <c r="G166" s="30">
        <f t="shared" si="22"/>
        <v>1414304.8579412417</v>
      </c>
      <c r="H166" s="31">
        <f t="shared" si="17"/>
        <v>60520.815500745142</v>
      </c>
      <c r="I166" s="31">
        <f t="shared" si="18"/>
        <v>53775.488636678012</v>
      </c>
      <c r="J166" s="31">
        <f t="shared" si="23"/>
        <v>332.42570679382385</v>
      </c>
      <c r="K166" s="31">
        <f t="shared" si="19"/>
        <v>114628.72984421698</v>
      </c>
      <c r="L166" s="26">
        <f t="shared" si="20"/>
        <v>-114628.72984421698</v>
      </c>
    </row>
    <row r="167" spans="5:12" ht="16.5" customHeight="1" x14ac:dyDescent="0.25">
      <c r="E167" s="18">
        <f t="shared" si="21"/>
        <v>158</v>
      </c>
      <c r="F167" s="21">
        <f t="shared" ca="1" si="16"/>
        <v>48345</v>
      </c>
      <c r="G167" s="30">
        <f t="shared" si="22"/>
        <v>1353703.9337995206</v>
      </c>
      <c r="H167" s="31">
        <f t="shared" si="17"/>
        <v>60600.924141721094</v>
      </c>
      <c r="I167" s="31">
        <f t="shared" si="18"/>
        <v>51919.920181042187</v>
      </c>
      <c r="J167" s="31">
        <f t="shared" si="23"/>
        <v>318.78431497995587</v>
      </c>
      <c r="K167" s="31">
        <f t="shared" si="19"/>
        <v>112839.62863774324</v>
      </c>
      <c r="L167" s="26">
        <f t="shared" si="20"/>
        <v>-112839.62863774324</v>
      </c>
    </row>
    <row r="168" spans="5:12" ht="16.5" customHeight="1" x14ac:dyDescent="0.25">
      <c r="E168" s="18">
        <f t="shared" si="21"/>
        <v>159</v>
      </c>
      <c r="F168" s="21">
        <f t="shared" ca="1" si="16"/>
        <v>48376</v>
      </c>
      <c r="G168" s="30">
        <f t="shared" si="22"/>
        <v>1293022.7949806722</v>
      </c>
      <c r="H168" s="31">
        <f t="shared" si="17"/>
        <v>60681.138818848507</v>
      </c>
      <c r="I168" s="31">
        <f t="shared" si="18"/>
        <v>50034.662630116181</v>
      </c>
      <c r="J168" s="31">
        <f t="shared" si="23"/>
        <v>305.12486667841193</v>
      </c>
      <c r="K168" s="31">
        <f t="shared" si="19"/>
        <v>111020.9263156431</v>
      </c>
      <c r="L168" s="26">
        <f t="shared" si="20"/>
        <v>-111020.9263156431</v>
      </c>
    </row>
    <row r="169" spans="5:12" ht="16.5" customHeight="1" x14ac:dyDescent="0.25">
      <c r="E169" s="18">
        <f t="shared" si="21"/>
        <v>160</v>
      </c>
      <c r="F169" s="21">
        <f t="shared" ca="1" si="16"/>
        <v>48406</v>
      </c>
      <c r="G169" s="30">
        <f t="shared" si="22"/>
        <v>1232261.3353081895</v>
      </c>
      <c r="H169" s="31">
        <f t="shared" si="17"/>
        <v>60761.459672482611</v>
      </c>
      <c r="I169" s="31">
        <f t="shared" si="18"/>
        <v>48119.240958375376</v>
      </c>
      <c r="J169" s="31">
        <f t="shared" si="23"/>
        <v>291.44733798864354</v>
      </c>
      <c r="K169" s="31">
        <f t="shared" si="19"/>
        <v>109172.14796884664</v>
      </c>
      <c r="L169" s="26">
        <f t="shared" si="20"/>
        <v>-109172.14796884664</v>
      </c>
    </row>
    <row r="170" spans="5:12" ht="16.5" customHeight="1" x14ac:dyDescent="0.25">
      <c r="E170" s="18">
        <f t="shared" si="21"/>
        <v>161</v>
      </c>
      <c r="F170" s="21">
        <f t="shared" ca="1" si="16"/>
        <v>48437</v>
      </c>
      <c r="G170" s="30">
        <f t="shared" si="22"/>
        <v>1171419.4484650251</v>
      </c>
      <c r="H170" s="31">
        <f t="shared" si="17"/>
        <v>60841.886843164371</v>
      </c>
      <c r="I170" s="31">
        <f t="shared" si="18"/>
        <v>46173.172539886698</v>
      </c>
      <c r="J170" s="31">
        <f t="shared" si="23"/>
        <v>277.75170497846591</v>
      </c>
      <c r="K170" s="31">
        <f t="shared" si="19"/>
        <v>107292.81108802953</v>
      </c>
      <c r="L170" s="26">
        <f t="shared" si="20"/>
        <v>-107292.81108802953</v>
      </c>
    </row>
    <row r="171" spans="5:12" ht="16.5" customHeight="1" x14ac:dyDescent="0.25">
      <c r="E171" s="18">
        <f t="shared" si="21"/>
        <v>162</v>
      </c>
      <c r="F171" s="21">
        <f t="shared" ca="1" si="16"/>
        <v>48468</v>
      </c>
      <c r="G171" s="30">
        <f t="shared" si="22"/>
        <v>1110497.0279934043</v>
      </c>
      <c r="H171" s="31">
        <f t="shared" si="17"/>
        <v>60922.420471620819</v>
      </c>
      <c r="I171" s="31">
        <f t="shared" si="18"/>
        <v>44195.967026702201</v>
      </c>
      <c r="J171" s="31">
        <f t="shared" si="23"/>
        <v>264.03794368401662</v>
      </c>
      <c r="K171" s="31">
        <f t="shared" si="19"/>
        <v>105382.42544200704</v>
      </c>
      <c r="L171" s="26">
        <f t="shared" si="20"/>
        <v>-105382.42544200704</v>
      </c>
    </row>
    <row r="172" spans="5:12" ht="16.5" customHeight="1" x14ac:dyDescent="0.25">
      <c r="E172" s="18">
        <f t="shared" si="21"/>
        <v>163</v>
      </c>
      <c r="F172" s="21">
        <f t="shared" ca="1" si="16"/>
        <v>48498</v>
      </c>
      <c r="G172" s="30">
        <f t="shared" si="22"/>
        <v>1049493.967294639</v>
      </c>
      <c r="H172" s="31">
        <f t="shared" si="17"/>
        <v>61003.060698765272</v>
      </c>
      <c r="I172" s="31">
        <f t="shared" si="18"/>
        <v>42187.126225306762</v>
      </c>
      <c r="J172" s="31">
        <f t="shared" si="23"/>
        <v>250.30603010971333</v>
      </c>
      <c r="K172" s="31">
        <f t="shared" si="19"/>
        <v>103440.49295418175</v>
      </c>
      <c r="L172" s="26">
        <f t="shared" si="20"/>
        <v>-103440.49295418175</v>
      </c>
    </row>
    <row r="173" spans="5:12" ht="16.5" customHeight="1" x14ac:dyDescent="0.25">
      <c r="E173" s="18">
        <f t="shared" si="21"/>
        <v>164</v>
      </c>
      <c r="F173" s="21">
        <f t="shared" ca="1" si="16"/>
        <v>48529</v>
      </c>
      <c r="G173" s="30">
        <f t="shared" si="22"/>
        <v>988410.15962894144</v>
      </c>
      <c r="H173" s="31">
        <f t="shared" si="17"/>
        <v>61083.807665697524</v>
      </c>
      <c r="I173" s="31">
        <f t="shared" si="18"/>
        <v>40146.14397108899</v>
      </c>
      <c r="J173" s="31">
        <f t="shared" si="23"/>
        <v>236.55594022821163</v>
      </c>
      <c r="K173" s="31">
        <f t="shared" si="19"/>
        <v>101466.50757701472</v>
      </c>
      <c r="L173" s="26">
        <f t="shared" si="20"/>
        <v>-101466.50757701472</v>
      </c>
    </row>
    <row r="174" spans="5:12" ht="16.5" customHeight="1" x14ac:dyDescent="0.25">
      <c r="E174" s="18">
        <f t="shared" si="21"/>
        <v>165</v>
      </c>
      <c r="F174" s="21">
        <f t="shared" ca="1" si="16"/>
        <v>48559</v>
      </c>
      <c r="G174" s="30">
        <f t="shared" si="22"/>
        <v>927245.49811523722</v>
      </c>
      <c r="H174" s="31">
        <f t="shared" si="17"/>
        <v>61164.661513704174</v>
      </c>
      <c r="I174" s="31">
        <f t="shared" si="18"/>
        <v>38072.506000803747</v>
      </c>
      <c r="J174" s="31">
        <f t="shared" si="23"/>
        <v>222.7876499803634</v>
      </c>
      <c r="K174" s="31">
        <f t="shared" si="19"/>
        <v>99459.955164488289</v>
      </c>
      <c r="L174" s="26">
        <f t="shared" si="20"/>
        <v>-99459.955164488289</v>
      </c>
    </row>
    <row r="175" spans="5:12" ht="16.5" customHeight="1" x14ac:dyDescent="0.25">
      <c r="E175" s="18">
        <f t="shared" si="21"/>
        <v>166</v>
      </c>
      <c r="F175" s="21">
        <f t="shared" ca="1" si="16"/>
        <v>48590</v>
      </c>
      <c r="G175" s="30">
        <f t="shared" si="22"/>
        <v>865999.87573097844</v>
      </c>
      <c r="H175" s="31">
        <f t="shared" si="17"/>
        <v>61245.622384258822</v>
      </c>
      <c r="I175" s="31">
        <f t="shared" si="18"/>
        <v>35965.689822993925</v>
      </c>
      <c r="J175" s="31">
        <f t="shared" si="23"/>
        <v>209.00113527517448</v>
      </c>
      <c r="K175" s="31">
        <f t="shared" si="19"/>
        <v>97420.313342527923</v>
      </c>
      <c r="L175" s="26">
        <f t="shared" si="20"/>
        <v>-97420.313342527923</v>
      </c>
    </row>
    <row r="176" spans="5:12" ht="16.5" customHeight="1" x14ac:dyDescent="0.25">
      <c r="E176" s="18">
        <f t="shared" si="21"/>
        <v>167</v>
      </c>
      <c r="F176" s="21">
        <f t="shared" ca="1" si="16"/>
        <v>48621</v>
      </c>
      <c r="G176" s="30">
        <f t="shared" si="22"/>
        <v>804673.1853119561</v>
      </c>
      <c r="H176" s="31">
        <f t="shared" si="17"/>
        <v>61326.690419022314</v>
      </c>
      <c r="I176" s="31">
        <f t="shared" si="18"/>
        <v>33825.164586339153</v>
      </c>
      <c r="J176" s="31">
        <f t="shared" si="23"/>
        <v>195.19637198976255</v>
      </c>
      <c r="K176" s="31">
        <f t="shared" si="19"/>
        <v>95347.051377351221</v>
      </c>
      <c r="L176" s="26">
        <f t="shared" si="20"/>
        <v>-95347.051377351221</v>
      </c>
    </row>
    <row r="177" spans="5:12" ht="16.5" customHeight="1" x14ac:dyDescent="0.25">
      <c r="E177" s="18">
        <f t="shared" si="21"/>
        <v>168</v>
      </c>
      <c r="F177" s="21">
        <f t="shared" ca="1" si="16"/>
        <v>48649</v>
      </c>
      <c r="G177" s="30">
        <f t="shared" si="22"/>
        <v>743265.31955211307</v>
      </c>
      <c r="H177" s="31">
        <f t="shared" si="17"/>
        <v>61407.865759843036</v>
      </c>
      <c r="I177" s="31">
        <f t="shared" si="18"/>
        <v>31650.390945897907</v>
      </c>
      <c r="J177" s="31">
        <f t="shared" si="23"/>
        <v>181.37333596931489</v>
      </c>
      <c r="K177" s="31">
        <f t="shared" si="19"/>
        <v>93239.630041710261</v>
      </c>
      <c r="L177" s="26">
        <f t="shared" si="20"/>
        <v>-93239.630041710261</v>
      </c>
    </row>
    <row r="178" spans="5:12" ht="16.5" customHeight="1" x14ac:dyDescent="0.25">
      <c r="E178" s="18">
        <f t="shared" si="21"/>
        <v>169</v>
      </c>
      <c r="F178" s="21">
        <f t="shared" ca="1" si="16"/>
        <v>48680</v>
      </c>
      <c r="G178" s="30">
        <f t="shared" si="22"/>
        <v>681776.17100335599</v>
      </c>
      <c r="H178" s="31">
        <f t="shared" si="17"/>
        <v>61489.148548757119</v>
      </c>
      <c r="I178" s="31">
        <f t="shared" si="18"/>
        <v>29440.820927209599</v>
      </c>
      <c r="J178" s="31">
        <f t="shared" si="23"/>
        <v>167.5320030270463</v>
      </c>
      <c r="K178" s="31">
        <f t="shared" si="19"/>
        <v>91097.50147899377</v>
      </c>
      <c r="L178" s="26">
        <f t="shared" si="20"/>
        <v>-91097.50147899377</v>
      </c>
    </row>
    <row r="179" spans="5:12" ht="16.5" customHeight="1" x14ac:dyDescent="0.25">
      <c r="E179" s="18">
        <f t="shared" si="21"/>
        <v>170</v>
      </c>
      <c r="F179" s="21">
        <f t="shared" ca="1" si="16"/>
        <v>48710</v>
      </c>
      <c r="G179" s="30">
        <f t="shared" si="22"/>
        <v>620205.63207536726</v>
      </c>
      <c r="H179" s="31">
        <f t="shared" si="17"/>
        <v>61570.538927988688</v>
      </c>
      <c r="I179" s="31">
        <f t="shared" si="18"/>
        <v>27195.897788222272</v>
      </c>
      <c r="J179" s="31">
        <f t="shared" si="23"/>
        <v>153.67234894415645</v>
      </c>
      <c r="K179" s="31">
        <f t="shared" si="19"/>
        <v>88920.109065155106</v>
      </c>
      <c r="L179" s="26">
        <f t="shared" si="20"/>
        <v>-88920.109065155106</v>
      </c>
    </row>
    <row r="180" spans="5:12" ht="16.5" customHeight="1" x14ac:dyDescent="0.25">
      <c r="E180" s="18">
        <f t="shared" si="21"/>
        <v>171</v>
      </c>
      <c r="F180" s="21">
        <f t="shared" ca="1" si="16"/>
        <v>48741</v>
      </c>
      <c r="G180" s="30">
        <f t="shared" si="22"/>
        <v>558553.59503541712</v>
      </c>
      <c r="H180" s="31">
        <f t="shared" si="17"/>
        <v>61652.037039950141</v>
      </c>
      <c r="I180" s="31">
        <f t="shared" si="18"/>
        <v>24915.055879011157</v>
      </c>
      <c r="J180" s="31">
        <f t="shared" si="23"/>
        <v>139.79434946978779</v>
      </c>
      <c r="K180" s="31">
        <f t="shared" si="19"/>
        <v>86706.887268431077</v>
      </c>
      <c r="L180" s="26">
        <f t="shared" si="20"/>
        <v>-86706.887268431077</v>
      </c>
    </row>
    <row r="181" spans="5:12" ht="16.5" customHeight="1" x14ac:dyDescent="0.25">
      <c r="E181" s="18">
        <f t="shared" si="21"/>
        <v>172</v>
      </c>
      <c r="F181" s="21">
        <f t="shared" ca="1" si="16"/>
        <v>48771</v>
      </c>
      <c r="G181" s="30">
        <f t="shared" si="22"/>
        <v>496819.95200817473</v>
      </c>
      <c r="H181" s="31">
        <f t="shared" si="17"/>
        <v>61733.643027242375</v>
      </c>
      <c r="I181" s="31">
        <f t="shared" si="18"/>
        <v>22597.72049925266</v>
      </c>
      <c r="J181" s="31">
        <f t="shared" si="23"/>
        <v>125.89798032098302</v>
      </c>
      <c r="K181" s="31">
        <f t="shared" si="19"/>
        <v>84457.261506816008</v>
      </c>
      <c r="L181" s="26">
        <f t="shared" si="20"/>
        <v>-84457.261506816008</v>
      </c>
    </row>
    <row r="182" spans="5:12" ht="16.5" customHeight="1" x14ac:dyDescent="0.25">
      <c r="E182" s="18">
        <f t="shared" si="21"/>
        <v>173</v>
      </c>
      <c r="F182" s="21">
        <f t="shared" ca="1" si="16"/>
        <v>48802</v>
      </c>
      <c r="G182" s="30">
        <f t="shared" si="22"/>
        <v>435004.59497551969</v>
      </c>
      <c r="H182" s="31">
        <f t="shared" si="17"/>
        <v>61815.357032655054</v>
      </c>
      <c r="I182" s="31">
        <f t="shared" si="18"/>
        <v>20243.307753418023</v>
      </c>
      <c r="J182" s="31">
        <f t="shared" si="23"/>
        <v>111.98321718264259</v>
      </c>
      <c r="K182" s="31">
        <f t="shared" si="19"/>
        <v>82170.648003255716</v>
      </c>
      <c r="L182" s="26">
        <f t="shared" si="20"/>
        <v>-82170.648003255716</v>
      </c>
    </row>
    <row r="183" spans="5:12" ht="16.5" customHeight="1" x14ac:dyDescent="0.25">
      <c r="E183" s="18">
        <f t="shared" si="21"/>
        <v>174</v>
      </c>
      <c r="F183" s="21">
        <f t="shared" ca="1" si="16"/>
        <v>48833</v>
      </c>
      <c r="G183" s="30">
        <f t="shared" si="22"/>
        <v>373107.41577635286</v>
      </c>
      <c r="H183" s="31">
        <f t="shared" si="17"/>
        <v>61897.179199166807</v>
      </c>
      <c r="I183" s="31">
        <f t="shared" si="18"/>
        <v>17851.224403650034</v>
      </c>
      <c r="J183" s="31">
        <f t="shared" si="23"/>
        <v>98.050035707482138</v>
      </c>
      <c r="K183" s="31">
        <f t="shared" si="19"/>
        <v>79846.453638524312</v>
      </c>
      <c r="L183" s="26">
        <f t="shared" si="20"/>
        <v>-79846.453638524312</v>
      </c>
    </row>
    <row r="184" spans="5:12" ht="16.5" customHeight="1" x14ac:dyDescent="0.25">
      <c r="E184" s="18">
        <f t="shared" si="21"/>
        <v>175</v>
      </c>
      <c r="F184" s="21">
        <f t="shared" ca="1" si="16"/>
        <v>48863</v>
      </c>
      <c r="G184" s="30">
        <f t="shared" si="22"/>
        <v>311128.30610640731</v>
      </c>
      <c r="H184" s="31">
        <f t="shared" si="17"/>
        <v>61979.109669945574</v>
      </c>
      <c r="I184" s="31">
        <f t="shared" si="18"/>
        <v>15420.86772028576</v>
      </c>
      <c r="J184" s="31">
        <f t="shared" si="23"/>
        <v>84.098411515989937</v>
      </c>
      <c r="K184" s="31">
        <f t="shared" si="19"/>
        <v>77484.075801747327</v>
      </c>
      <c r="L184" s="26">
        <f t="shared" si="20"/>
        <v>-77484.075801747327</v>
      </c>
    </row>
    <row r="185" spans="5:12" ht="16.5" customHeight="1" x14ac:dyDescent="0.25">
      <c r="E185" s="18">
        <f t="shared" si="21"/>
        <v>176</v>
      </c>
      <c r="F185" s="21">
        <f t="shared" ca="1" si="16"/>
        <v>48894</v>
      </c>
      <c r="G185" s="30">
        <f t="shared" si="22"/>
        <v>249067.15751805858</v>
      </c>
      <c r="H185" s="31">
        <f t="shared" si="17"/>
        <v>62061.14858834874</v>
      </c>
      <c r="I185" s="31">
        <f t="shared" si="18"/>
        <v>12951.625329987657</v>
      </c>
      <c r="J185" s="31">
        <f t="shared" si="23"/>
        <v>70.128320196384209</v>
      </c>
      <c r="K185" s="31">
        <f t="shared" si="19"/>
        <v>75082.902238532784</v>
      </c>
      <c r="L185" s="26">
        <f t="shared" si="20"/>
        <v>-75082.902238532784</v>
      </c>
    </row>
    <row r="186" spans="5:12" ht="16.5" customHeight="1" x14ac:dyDescent="0.25">
      <c r="E186" s="18">
        <f t="shared" si="21"/>
        <v>177</v>
      </c>
      <c r="F186" s="21">
        <f t="shared" ca="1" si="16"/>
        <v>48924</v>
      </c>
      <c r="G186" s="30">
        <f t="shared" si="22"/>
        <v>186923.86142013507</v>
      </c>
      <c r="H186" s="31">
        <f t="shared" si="17"/>
        <v>62143.296097923499</v>
      </c>
      <c r="I186" s="31">
        <f t="shared" si="18"/>
        <v>10442.87506144478</v>
      </c>
      <c r="J186" s="31">
        <f t="shared" si="23"/>
        <v>56.139737304570403</v>
      </c>
      <c r="K186" s="31">
        <f t="shared" si="19"/>
        <v>72642.310896672861</v>
      </c>
      <c r="L186" s="26">
        <f t="shared" si="20"/>
        <v>-72642.310896672861</v>
      </c>
    </row>
    <row r="187" spans="5:12" ht="16.5" customHeight="1" x14ac:dyDescent="0.25">
      <c r="E187" s="18">
        <f t="shared" si="21"/>
        <v>178</v>
      </c>
      <c r="F187" s="21">
        <f t="shared" ca="1" si="16"/>
        <v>48955</v>
      </c>
      <c r="G187" s="30">
        <f t="shared" si="22"/>
        <v>124698.30907772806</v>
      </c>
      <c r="H187" s="31">
        <f t="shared" si="17"/>
        <v>62225.552342407012</v>
      </c>
      <c r="I187" s="31">
        <f t="shared" si="18"/>
        <v>7893.9847886052221</v>
      </c>
      <c r="J187" s="31">
        <f t="shared" si="23"/>
        <v>42.132638364098447</v>
      </c>
      <c r="K187" s="31">
        <f t="shared" si="19"/>
        <v>70161.669769376327</v>
      </c>
      <c r="L187" s="26">
        <f t="shared" si="20"/>
        <v>-70161.669769376327</v>
      </c>
    </row>
    <row r="188" spans="5:12" ht="16.5" customHeight="1" x14ac:dyDescent="0.25">
      <c r="E188" s="18">
        <f t="shared" si="21"/>
        <v>179</v>
      </c>
      <c r="F188" s="21">
        <f t="shared" ca="1" si="16"/>
        <v>48986</v>
      </c>
      <c r="G188" s="30">
        <f t="shared" si="22"/>
        <v>62390.391612001338</v>
      </c>
      <c r="H188" s="31">
        <f t="shared" si="17"/>
        <v>62307.917465726721</v>
      </c>
      <c r="I188" s="31">
        <f t="shared" si="18"/>
        <v>5304.3122714002293</v>
      </c>
      <c r="J188" s="31">
        <f t="shared" si="23"/>
        <v>28.106998866119906</v>
      </c>
      <c r="K188" s="31">
        <f t="shared" si="19"/>
        <v>67640.336735993071</v>
      </c>
      <c r="L188" s="26">
        <f t="shared" si="20"/>
        <v>-67640.336735993071</v>
      </c>
    </row>
    <row r="189" spans="5:12" ht="16.5" customHeight="1" x14ac:dyDescent="0.25">
      <c r="E189" s="18">
        <f t="shared" si="21"/>
        <v>180</v>
      </c>
      <c r="F189" s="21">
        <f t="shared" ca="1" si="16"/>
        <v>49014</v>
      </c>
      <c r="G189" s="30">
        <f t="shared" si="22"/>
        <v>7.5669959187507629E-10</v>
      </c>
      <c r="H189" s="31">
        <f t="shared" si="17"/>
        <v>62390.391612000582</v>
      </c>
      <c r="I189" s="31">
        <f t="shared" si="18"/>
        <v>2673.2049939199569</v>
      </c>
      <c r="J189" s="31">
        <f t="shared" si="23"/>
        <v>14.062794269345101</v>
      </c>
      <c r="K189" s="31">
        <f t="shared" si="19"/>
        <v>65077.659400189885</v>
      </c>
      <c r="L189" s="26">
        <f t="shared" si="20"/>
        <v>-65077.659400189885</v>
      </c>
    </row>
    <row r="190" spans="5:12" ht="16.5" customHeight="1" x14ac:dyDescent="0.25">
      <c r="E190" s="18" t="str">
        <f t="shared" si="21"/>
        <v/>
      </c>
      <c r="F190" s="21" t="str">
        <f t="shared" si="16"/>
        <v/>
      </c>
      <c r="G190" s="30" t="str">
        <f t="shared" si="22"/>
        <v/>
      </c>
      <c r="H190" s="31" t="str">
        <f t="shared" si="17"/>
        <v/>
      </c>
      <c r="I190" s="31" t="str">
        <f t="shared" si="18"/>
        <v/>
      </c>
      <c r="J190" s="31">
        <f t="shared" si="23"/>
        <v>1.705600880086422E-13</v>
      </c>
      <c r="K190" s="31">
        <f t="shared" si="19"/>
        <v>1.705600880086422E-13</v>
      </c>
      <c r="L190" s="26">
        <f t="shared" si="20"/>
        <v>-1.705600880086422E-13</v>
      </c>
    </row>
    <row r="191" spans="5:12" ht="16.5" customHeight="1" x14ac:dyDescent="0.25">
      <c r="E191" s="18" t="str">
        <f t="shared" si="21"/>
        <v/>
      </c>
      <c r="F191" s="21" t="str">
        <f t="shared" si="16"/>
        <v/>
      </c>
      <c r="G191" s="30" t="str">
        <f t="shared" si="22"/>
        <v/>
      </c>
      <c r="H191" s="31" t="str">
        <f t="shared" si="17"/>
        <v/>
      </c>
      <c r="I191" s="31" t="str">
        <f t="shared" si="18"/>
        <v/>
      </c>
      <c r="J191" s="31" t="str">
        <f t="shared" si="23"/>
        <v/>
      </c>
      <c r="K191" s="31">
        <f t="shared" si="19"/>
        <v>0</v>
      </c>
      <c r="L191" s="26">
        <f t="shared" si="20"/>
        <v>0</v>
      </c>
    </row>
    <row r="192" spans="5:12" ht="16.5" customHeight="1" x14ac:dyDescent="0.25">
      <c r="E192" s="18" t="str">
        <f t="shared" si="21"/>
        <v/>
      </c>
      <c r="F192" s="21" t="str">
        <f t="shared" si="16"/>
        <v/>
      </c>
      <c r="G192" s="30" t="str">
        <f t="shared" si="22"/>
        <v/>
      </c>
      <c r="H192" s="31" t="str">
        <f t="shared" si="17"/>
        <v/>
      </c>
      <c r="I192" s="31" t="str">
        <f t="shared" si="18"/>
        <v/>
      </c>
      <c r="J192" s="31" t="str">
        <f t="shared" si="23"/>
        <v/>
      </c>
      <c r="K192" s="31">
        <f t="shared" si="19"/>
        <v>0</v>
      </c>
      <c r="L192" s="26">
        <f t="shared" si="20"/>
        <v>0</v>
      </c>
    </row>
    <row r="193" spans="5:12" ht="16.5" customHeight="1" x14ac:dyDescent="0.25">
      <c r="E193" s="18" t="str">
        <f t="shared" si="21"/>
        <v/>
      </c>
      <c r="F193" s="21" t="str">
        <f t="shared" si="16"/>
        <v/>
      </c>
      <c r="G193" s="30" t="str">
        <f t="shared" si="22"/>
        <v/>
      </c>
      <c r="H193" s="31" t="str">
        <f t="shared" si="17"/>
        <v/>
      </c>
      <c r="I193" s="31" t="str">
        <f t="shared" si="18"/>
        <v/>
      </c>
      <c r="J193" s="31" t="str">
        <f t="shared" si="23"/>
        <v/>
      </c>
      <c r="K193" s="31">
        <f t="shared" si="19"/>
        <v>0</v>
      </c>
      <c r="L193" s="26">
        <f t="shared" si="20"/>
        <v>0</v>
      </c>
    </row>
    <row r="194" spans="5:12" ht="16.5" customHeight="1" x14ac:dyDescent="0.25">
      <c r="E194" s="18" t="str">
        <f t="shared" si="21"/>
        <v/>
      </c>
      <c r="F194" s="21" t="str">
        <f t="shared" si="16"/>
        <v/>
      </c>
      <c r="G194" s="30" t="str">
        <f t="shared" si="22"/>
        <v/>
      </c>
      <c r="H194" s="31" t="str">
        <f t="shared" si="17"/>
        <v/>
      </c>
      <c r="I194" s="31" t="str">
        <f t="shared" si="18"/>
        <v/>
      </c>
      <c r="J194" s="31" t="str">
        <f t="shared" si="23"/>
        <v/>
      </c>
      <c r="K194" s="31">
        <f t="shared" si="19"/>
        <v>0</v>
      </c>
      <c r="L194" s="26">
        <f t="shared" si="20"/>
        <v>0</v>
      </c>
    </row>
    <row r="195" spans="5:12" ht="16.5" customHeight="1" x14ac:dyDescent="0.25">
      <c r="E195" s="18" t="str">
        <f t="shared" si="21"/>
        <v/>
      </c>
      <c r="F195" s="21" t="str">
        <f t="shared" si="16"/>
        <v/>
      </c>
      <c r="G195" s="30" t="str">
        <f t="shared" si="22"/>
        <v/>
      </c>
      <c r="H195" s="31" t="str">
        <f t="shared" si="17"/>
        <v/>
      </c>
      <c r="I195" s="31" t="str">
        <f t="shared" si="18"/>
        <v/>
      </c>
      <c r="J195" s="31" t="str">
        <f t="shared" si="23"/>
        <v/>
      </c>
      <c r="K195" s="31">
        <f t="shared" si="19"/>
        <v>0</v>
      </c>
      <c r="L195" s="26">
        <f t="shared" si="20"/>
        <v>0</v>
      </c>
    </row>
    <row r="196" spans="5:12" ht="16.5" customHeight="1" x14ac:dyDescent="0.25">
      <c r="E196" s="18" t="str">
        <f t="shared" si="21"/>
        <v/>
      </c>
      <c r="F196" s="21" t="str">
        <f t="shared" si="16"/>
        <v/>
      </c>
      <c r="G196" s="30" t="str">
        <f t="shared" si="22"/>
        <v/>
      </c>
      <c r="H196" s="31" t="str">
        <f t="shared" si="17"/>
        <v/>
      </c>
      <c r="I196" s="31" t="str">
        <f t="shared" si="18"/>
        <v/>
      </c>
      <c r="J196" s="31" t="str">
        <f t="shared" si="23"/>
        <v/>
      </c>
      <c r="K196" s="31">
        <f t="shared" si="19"/>
        <v>0</v>
      </c>
      <c r="L196" s="26">
        <f t="shared" si="20"/>
        <v>0</v>
      </c>
    </row>
    <row r="197" spans="5:12" ht="16.5" customHeight="1" x14ac:dyDescent="0.25">
      <c r="E197" s="18" t="str">
        <f t="shared" si="21"/>
        <v/>
      </c>
      <c r="F197" s="21" t="str">
        <f t="shared" si="16"/>
        <v/>
      </c>
      <c r="G197" s="30" t="str">
        <f t="shared" si="22"/>
        <v/>
      </c>
      <c r="H197" s="31" t="str">
        <f t="shared" si="17"/>
        <v/>
      </c>
      <c r="I197" s="31" t="str">
        <f t="shared" si="18"/>
        <v/>
      </c>
      <c r="J197" s="31" t="str">
        <f t="shared" si="23"/>
        <v/>
      </c>
      <c r="K197" s="31">
        <f t="shared" si="19"/>
        <v>0</v>
      </c>
      <c r="L197" s="26">
        <f t="shared" si="20"/>
        <v>0</v>
      </c>
    </row>
    <row r="198" spans="5:12" ht="16.5" customHeight="1" x14ac:dyDescent="0.25">
      <c r="E198" s="18" t="str">
        <f t="shared" si="21"/>
        <v/>
      </c>
      <c r="F198" s="21" t="str">
        <f t="shared" si="16"/>
        <v/>
      </c>
      <c r="G198" s="30" t="str">
        <f t="shared" si="22"/>
        <v/>
      </c>
      <c r="H198" s="31" t="str">
        <f t="shared" si="17"/>
        <v/>
      </c>
      <c r="I198" s="31" t="str">
        <f t="shared" si="18"/>
        <v/>
      </c>
      <c r="J198" s="31" t="str">
        <f t="shared" si="23"/>
        <v/>
      </c>
      <c r="K198" s="31">
        <f t="shared" si="19"/>
        <v>0</v>
      </c>
      <c r="L198" s="26">
        <f t="shared" si="20"/>
        <v>0</v>
      </c>
    </row>
    <row r="199" spans="5:12" ht="16.5" customHeight="1" x14ac:dyDescent="0.25">
      <c r="E199" s="18" t="str">
        <f t="shared" si="21"/>
        <v/>
      </c>
      <c r="F199" s="21" t="str">
        <f t="shared" si="16"/>
        <v/>
      </c>
      <c r="G199" s="30" t="str">
        <f t="shared" si="22"/>
        <v/>
      </c>
      <c r="H199" s="31" t="str">
        <f t="shared" si="17"/>
        <v/>
      </c>
      <c r="I199" s="31" t="str">
        <f t="shared" si="18"/>
        <v/>
      </c>
      <c r="J199" s="31" t="str">
        <f t="shared" si="23"/>
        <v/>
      </c>
      <c r="K199" s="31">
        <f t="shared" si="19"/>
        <v>0</v>
      </c>
      <c r="L199" s="26">
        <f t="shared" si="20"/>
        <v>0</v>
      </c>
    </row>
    <row r="200" spans="5:12" ht="16.5" customHeight="1" x14ac:dyDescent="0.25">
      <c r="E200" s="18" t="str">
        <f t="shared" si="21"/>
        <v/>
      </c>
      <c r="F200" s="21" t="str">
        <f t="shared" si="16"/>
        <v/>
      </c>
      <c r="G200" s="30" t="str">
        <f t="shared" si="22"/>
        <v/>
      </c>
      <c r="H200" s="31" t="str">
        <f t="shared" si="17"/>
        <v/>
      </c>
      <c r="I200" s="31" t="str">
        <f t="shared" si="18"/>
        <v/>
      </c>
      <c r="J200" s="31" t="str">
        <f t="shared" si="23"/>
        <v/>
      </c>
      <c r="K200" s="31">
        <f t="shared" si="19"/>
        <v>0</v>
      </c>
      <c r="L200" s="26">
        <f t="shared" si="20"/>
        <v>0</v>
      </c>
    </row>
    <row r="201" spans="5:12" ht="16.5" customHeight="1" x14ac:dyDescent="0.25">
      <c r="E201" s="18" t="str">
        <f t="shared" si="21"/>
        <v/>
      </c>
      <c r="F201" s="21" t="str">
        <f t="shared" si="16"/>
        <v/>
      </c>
      <c r="G201" s="30" t="str">
        <f t="shared" si="22"/>
        <v/>
      </c>
      <c r="H201" s="31" t="str">
        <f t="shared" si="17"/>
        <v/>
      </c>
      <c r="I201" s="31" t="str">
        <f t="shared" si="18"/>
        <v/>
      </c>
      <c r="J201" s="31" t="str">
        <f t="shared" si="23"/>
        <v/>
      </c>
      <c r="K201" s="31">
        <f t="shared" si="19"/>
        <v>0</v>
      </c>
      <c r="L201" s="26">
        <f t="shared" si="20"/>
        <v>0</v>
      </c>
    </row>
    <row r="202" spans="5:12" ht="16.5" customHeight="1" x14ac:dyDescent="0.25">
      <c r="E202" s="18" t="str">
        <f t="shared" si="21"/>
        <v/>
      </c>
      <c r="F202" s="21" t="str">
        <f t="shared" ref="F202:F219" si="24">IFERROR(IF(E202&lt;=$C$12,EOMONTH(F201,0)+DAY($F$9),""),"")</f>
        <v/>
      </c>
      <c r="G202" s="30" t="str">
        <f t="shared" si="22"/>
        <v/>
      </c>
      <c r="H202" s="31" t="str">
        <f t="shared" ref="H202:H219" si="25">+IFERROR(IF(G201&gt;0,PPMT(NOMINAL($C$11,12)/12,E202,$C$12,-$G$9),""),"")</f>
        <v/>
      </c>
      <c r="I202" s="31" t="str">
        <f t="shared" ref="I202:I219" si="26">+IFERROR(IF(G201&gt;0,IPMT($C$11,E202,$C$12,-$G$9),""),"")</f>
        <v/>
      </c>
      <c r="J202" s="31" t="str">
        <f t="shared" si="23"/>
        <v/>
      </c>
      <c r="K202" s="31">
        <f t="shared" ref="K202:K219" si="27">+IFERROR(SUM(H202:J202),"")</f>
        <v>0</v>
      </c>
      <c r="L202" s="26">
        <f t="shared" ref="L202:L219" si="28">+IFERROR(K202*-1,"")</f>
        <v>0</v>
      </c>
    </row>
    <row r="203" spans="5:12" ht="16.5" customHeight="1" x14ac:dyDescent="0.25">
      <c r="E203" s="18" t="str">
        <f t="shared" ref="E203:E219" si="29">+IF(E202&lt;$C$12,E202+1,"")</f>
        <v/>
      </c>
      <c r="F203" s="21" t="str">
        <f t="shared" si="24"/>
        <v/>
      </c>
      <c r="G203" s="30" t="str">
        <f t="shared" ref="G203:G219" si="30">+IFERROR(IF(G202&gt;0,G202-H203,""),"")</f>
        <v/>
      </c>
      <c r="H203" s="31" t="str">
        <f t="shared" si="25"/>
        <v/>
      </c>
      <c r="I203" s="31" t="str">
        <f t="shared" si="26"/>
        <v/>
      </c>
      <c r="J203" s="31" t="str">
        <f t="shared" ref="J203:J219" si="31">+IFERROR(IF(G202&gt;0,G202*$C$10*$N$9,""),"")</f>
        <v/>
      </c>
      <c r="K203" s="31">
        <f t="shared" si="27"/>
        <v>0</v>
      </c>
      <c r="L203" s="26">
        <f t="shared" si="28"/>
        <v>0</v>
      </c>
    </row>
    <row r="204" spans="5:12" ht="16.5" customHeight="1" x14ac:dyDescent="0.25">
      <c r="E204" s="18" t="str">
        <f t="shared" si="29"/>
        <v/>
      </c>
      <c r="F204" s="21" t="str">
        <f t="shared" si="24"/>
        <v/>
      </c>
      <c r="G204" s="30" t="str">
        <f t="shared" si="30"/>
        <v/>
      </c>
      <c r="H204" s="31" t="str">
        <f t="shared" si="25"/>
        <v/>
      </c>
      <c r="I204" s="31" t="str">
        <f t="shared" si="26"/>
        <v/>
      </c>
      <c r="J204" s="31" t="str">
        <f t="shared" si="31"/>
        <v/>
      </c>
      <c r="K204" s="31">
        <f t="shared" si="27"/>
        <v>0</v>
      </c>
      <c r="L204" s="26">
        <f t="shared" si="28"/>
        <v>0</v>
      </c>
    </row>
    <row r="205" spans="5:12" ht="16.5" customHeight="1" x14ac:dyDescent="0.25">
      <c r="E205" s="18" t="str">
        <f t="shared" si="29"/>
        <v/>
      </c>
      <c r="F205" s="21" t="str">
        <f t="shared" si="24"/>
        <v/>
      </c>
      <c r="G205" s="30" t="str">
        <f t="shared" si="30"/>
        <v/>
      </c>
      <c r="H205" s="31" t="str">
        <f t="shared" si="25"/>
        <v/>
      </c>
      <c r="I205" s="31" t="str">
        <f t="shared" si="26"/>
        <v/>
      </c>
      <c r="J205" s="31" t="str">
        <f t="shared" si="31"/>
        <v/>
      </c>
      <c r="K205" s="31">
        <f t="shared" si="27"/>
        <v>0</v>
      </c>
      <c r="L205" s="26">
        <f t="shared" si="28"/>
        <v>0</v>
      </c>
    </row>
    <row r="206" spans="5:12" ht="16.5" customHeight="1" x14ac:dyDescent="0.25">
      <c r="E206" s="18" t="str">
        <f t="shared" si="29"/>
        <v/>
      </c>
      <c r="F206" s="21" t="str">
        <f t="shared" si="24"/>
        <v/>
      </c>
      <c r="G206" s="30" t="str">
        <f t="shared" si="30"/>
        <v/>
      </c>
      <c r="H206" s="31" t="str">
        <f t="shared" si="25"/>
        <v/>
      </c>
      <c r="I206" s="31" t="str">
        <f t="shared" si="26"/>
        <v/>
      </c>
      <c r="J206" s="31" t="str">
        <f t="shared" si="31"/>
        <v/>
      </c>
      <c r="K206" s="31">
        <f t="shared" si="27"/>
        <v>0</v>
      </c>
      <c r="L206" s="26">
        <f t="shared" si="28"/>
        <v>0</v>
      </c>
    </row>
    <row r="207" spans="5:12" ht="16.5" customHeight="1" x14ac:dyDescent="0.25">
      <c r="E207" s="18" t="str">
        <f t="shared" si="29"/>
        <v/>
      </c>
      <c r="F207" s="21" t="str">
        <f t="shared" si="24"/>
        <v/>
      </c>
      <c r="G207" s="30" t="str">
        <f t="shared" si="30"/>
        <v/>
      </c>
      <c r="H207" s="31" t="str">
        <f t="shared" si="25"/>
        <v/>
      </c>
      <c r="I207" s="31" t="str">
        <f t="shared" si="26"/>
        <v/>
      </c>
      <c r="J207" s="31" t="str">
        <f t="shared" si="31"/>
        <v/>
      </c>
      <c r="K207" s="31">
        <f t="shared" si="27"/>
        <v>0</v>
      </c>
      <c r="L207" s="26">
        <f t="shared" si="28"/>
        <v>0</v>
      </c>
    </row>
    <row r="208" spans="5:12" ht="16.5" customHeight="1" x14ac:dyDescent="0.25">
      <c r="E208" s="18" t="str">
        <f t="shared" si="29"/>
        <v/>
      </c>
      <c r="F208" s="21" t="str">
        <f t="shared" si="24"/>
        <v/>
      </c>
      <c r="G208" s="30" t="str">
        <f t="shared" si="30"/>
        <v/>
      </c>
      <c r="H208" s="31" t="str">
        <f t="shared" si="25"/>
        <v/>
      </c>
      <c r="I208" s="31" t="str">
        <f t="shared" si="26"/>
        <v/>
      </c>
      <c r="J208" s="31" t="str">
        <f t="shared" si="31"/>
        <v/>
      </c>
      <c r="K208" s="31">
        <f t="shared" si="27"/>
        <v>0</v>
      </c>
      <c r="L208" s="26">
        <f t="shared" si="28"/>
        <v>0</v>
      </c>
    </row>
    <row r="209" spans="5:12" ht="16.5" customHeight="1" x14ac:dyDescent="0.25">
      <c r="E209" s="18" t="str">
        <f t="shared" si="29"/>
        <v/>
      </c>
      <c r="F209" s="21" t="str">
        <f t="shared" si="24"/>
        <v/>
      </c>
      <c r="G209" s="30" t="str">
        <f t="shared" si="30"/>
        <v/>
      </c>
      <c r="H209" s="31" t="str">
        <f t="shared" si="25"/>
        <v/>
      </c>
      <c r="I209" s="31" t="str">
        <f t="shared" si="26"/>
        <v/>
      </c>
      <c r="J209" s="31" t="str">
        <f t="shared" si="31"/>
        <v/>
      </c>
      <c r="K209" s="31">
        <f t="shared" si="27"/>
        <v>0</v>
      </c>
      <c r="L209" s="26">
        <f t="shared" si="28"/>
        <v>0</v>
      </c>
    </row>
    <row r="210" spans="5:12" ht="16.5" customHeight="1" x14ac:dyDescent="0.25">
      <c r="E210" s="18" t="str">
        <f t="shared" si="29"/>
        <v/>
      </c>
      <c r="F210" s="21" t="str">
        <f t="shared" si="24"/>
        <v/>
      </c>
      <c r="G210" s="30" t="str">
        <f t="shared" si="30"/>
        <v/>
      </c>
      <c r="H210" s="31" t="str">
        <f t="shared" si="25"/>
        <v/>
      </c>
      <c r="I210" s="31" t="str">
        <f t="shared" si="26"/>
        <v/>
      </c>
      <c r="J210" s="31" t="str">
        <f t="shared" si="31"/>
        <v/>
      </c>
      <c r="K210" s="31">
        <f t="shared" si="27"/>
        <v>0</v>
      </c>
      <c r="L210" s="26">
        <f t="shared" si="28"/>
        <v>0</v>
      </c>
    </row>
    <row r="211" spans="5:12" ht="16.5" customHeight="1" x14ac:dyDescent="0.25">
      <c r="E211" s="18" t="str">
        <f t="shared" si="29"/>
        <v/>
      </c>
      <c r="F211" s="21" t="str">
        <f t="shared" si="24"/>
        <v/>
      </c>
      <c r="G211" s="30" t="str">
        <f t="shared" si="30"/>
        <v/>
      </c>
      <c r="H211" s="31" t="str">
        <f t="shared" si="25"/>
        <v/>
      </c>
      <c r="I211" s="31" t="str">
        <f t="shared" si="26"/>
        <v/>
      </c>
      <c r="J211" s="31" t="str">
        <f t="shared" si="31"/>
        <v/>
      </c>
      <c r="K211" s="31">
        <f t="shared" si="27"/>
        <v>0</v>
      </c>
      <c r="L211" s="26">
        <f t="shared" si="28"/>
        <v>0</v>
      </c>
    </row>
    <row r="212" spans="5:12" ht="16.5" customHeight="1" x14ac:dyDescent="0.25">
      <c r="E212" s="18" t="str">
        <f t="shared" si="29"/>
        <v/>
      </c>
      <c r="F212" s="21" t="str">
        <f t="shared" si="24"/>
        <v/>
      </c>
      <c r="G212" s="30" t="str">
        <f t="shared" si="30"/>
        <v/>
      </c>
      <c r="H212" s="31" t="str">
        <f t="shared" si="25"/>
        <v/>
      </c>
      <c r="I212" s="31" t="str">
        <f t="shared" si="26"/>
        <v/>
      </c>
      <c r="J212" s="31" t="str">
        <f t="shared" si="31"/>
        <v/>
      </c>
      <c r="K212" s="31">
        <f t="shared" si="27"/>
        <v>0</v>
      </c>
      <c r="L212" s="26">
        <f t="shared" si="28"/>
        <v>0</v>
      </c>
    </row>
    <row r="213" spans="5:12" ht="16.5" customHeight="1" x14ac:dyDescent="0.25">
      <c r="E213" s="18" t="str">
        <f t="shared" si="29"/>
        <v/>
      </c>
      <c r="F213" s="21" t="str">
        <f t="shared" si="24"/>
        <v/>
      </c>
      <c r="G213" s="30" t="str">
        <f t="shared" si="30"/>
        <v/>
      </c>
      <c r="H213" s="31" t="str">
        <f t="shared" si="25"/>
        <v/>
      </c>
      <c r="I213" s="31" t="str">
        <f t="shared" si="26"/>
        <v/>
      </c>
      <c r="J213" s="31" t="str">
        <f t="shared" si="31"/>
        <v/>
      </c>
      <c r="K213" s="31">
        <f t="shared" si="27"/>
        <v>0</v>
      </c>
      <c r="L213" s="26">
        <f t="shared" si="28"/>
        <v>0</v>
      </c>
    </row>
    <row r="214" spans="5:12" ht="16.5" customHeight="1" x14ac:dyDescent="0.25">
      <c r="E214" s="18" t="str">
        <f t="shared" si="29"/>
        <v/>
      </c>
      <c r="F214" s="21" t="str">
        <f t="shared" si="24"/>
        <v/>
      </c>
      <c r="G214" s="30" t="str">
        <f t="shared" si="30"/>
        <v/>
      </c>
      <c r="H214" s="31" t="str">
        <f t="shared" si="25"/>
        <v/>
      </c>
      <c r="I214" s="31" t="str">
        <f t="shared" si="26"/>
        <v/>
      </c>
      <c r="J214" s="31" t="str">
        <f t="shared" si="31"/>
        <v/>
      </c>
      <c r="K214" s="31">
        <f t="shared" si="27"/>
        <v>0</v>
      </c>
      <c r="L214" s="26">
        <f t="shared" si="28"/>
        <v>0</v>
      </c>
    </row>
    <row r="215" spans="5:12" ht="16.5" customHeight="1" x14ac:dyDescent="0.25">
      <c r="E215" s="18" t="str">
        <f t="shared" si="29"/>
        <v/>
      </c>
      <c r="F215" s="21" t="str">
        <f t="shared" si="24"/>
        <v/>
      </c>
      <c r="G215" s="30" t="str">
        <f t="shared" si="30"/>
        <v/>
      </c>
      <c r="H215" s="31" t="str">
        <f t="shared" si="25"/>
        <v/>
      </c>
      <c r="I215" s="31" t="str">
        <f t="shared" si="26"/>
        <v/>
      </c>
      <c r="J215" s="31" t="str">
        <f t="shared" si="31"/>
        <v/>
      </c>
      <c r="K215" s="31">
        <f t="shared" si="27"/>
        <v>0</v>
      </c>
      <c r="L215" s="26">
        <f t="shared" si="28"/>
        <v>0</v>
      </c>
    </row>
    <row r="216" spans="5:12" ht="16.5" customHeight="1" x14ac:dyDescent="0.25">
      <c r="E216" s="18" t="str">
        <f t="shared" si="29"/>
        <v/>
      </c>
      <c r="F216" s="21" t="str">
        <f t="shared" si="24"/>
        <v/>
      </c>
      <c r="G216" s="30" t="str">
        <f t="shared" si="30"/>
        <v/>
      </c>
      <c r="H216" s="31" t="str">
        <f t="shared" si="25"/>
        <v/>
      </c>
      <c r="I216" s="31" t="str">
        <f t="shared" si="26"/>
        <v/>
      </c>
      <c r="J216" s="31" t="str">
        <f t="shared" si="31"/>
        <v/>
      </c>
      <c r="K216" s="31">
        <f t="shared" si="27"/>
        <v>0</v>
      </c>
      <c r="L216" s="26">
        <f t="shared" si="28"/>
        <v>0</v>
      </c>
    </row>
    <row r="217" spans="5:12" ht="16.5" customHeight="1" x14ac:dyDescent="0.25">
      <c r="E217" s="18" t="str">
        <f t="shared" si="29"/>
        <v/>
      </c>
      <c r="F217" s="21" t="str">
        <f t="shared" si="24"/>
        <v/>
      </c>
      <c r="G217" s="30" t="str">
        <f t="shared" si="30"/>
        <v/>
      </c>
      <c r="H217" s="31" t="str">
        <f t="shared" si="25"/>
        <v/>
      </c>
      <c r="I217" s="31" t="str">
        <f t="shared" si="26"/>
        <v/>
      </c>
      <c r="J217" s="31" t="str">
        <f t="shared" si="31"/>
        <v/>
      </c>
      <c r="K217" s="31">
        <f t="shared" si="27"/>
        <v>0</v>
      </c>
      <c r="L217" s="26">
        <f t="shared" si="28"/>
        <v>0</v>
      </c>
    </row>
    <row r="218" spans="5:12" ht="16.5" customHeight="1" x14ac:dyDescent="0.25">
      <c r="E218" s="18" t="str">
        <f t="shared" si="29"/>
        <v/>
      </c>
      <c r="F218" s="21" t="str">
        <f t="shared" si="24"/>
        <v/>
      </c>
      <c r="G218" s="30" t="str">
        <f t="shared" si="30"/>
        <v/>
      </c>
      <c r="H218" s="31" t="str">
        <f t="shared" si="25"/>
        <v/>
      </c>
      <c r="I218" s="31" t="str">
        <f t="shared" si="26"/>
        <v/>
      </c>
      <c r="J218" s="31" t="str">
        <f t="shared" si="31"/>
        <v/>
      </c>
      <c r="K218" s="31">
        <f t="shared" si="27"/>
        <v>0</v>
      </c>
      <c r="L218" s="26">
        <f t="shared" si="28"/>
        <v>0</v>
      </c>
    </row>
    <row r="219" spans="5:12" ht="16.5" customHeight="1" x14ac:dyDescent="0.25">
      <c r="E219" s="18" t="str">
        <f t="shared" si="29"/>
        <v/>
      </c>
      <c r="F219" s="21" t="str">
        <f t="shared" si="24"/>
        <v/>
      </c>
      <c r="G219" s="30" t="str">
        <f t="shared" si="30"/>
        <v/>
      </c>
      <c r="H219" s="31" t="str">
        <f t="shared" si="25"/>
        <v/>
      </c>
      <c r="I219" s="31" t="str">
        <f t="shared" si="26"/>
        <v/>
      </c>
      <c r="J219" s="31" t="str">
        <f t="shared" si="31"/>
        <v/>
      </c>
      <c r="K219" s="31">
        <f t="shared" si="27"/>
        <v>0</v>
      </c>
      <c r="L219" s="26">
        <f t="shared" si="28"/>
        <v>0</v>
      </c>
    </row>
    <row r="220" spans="5:12" ht="16.5" customHeight="1" x14ac:dyDescent="0.25"/>
    <row r="221" spans="5:12" ht="16.5" customHeight="1" x14ac:dyDescent="0.25"/>
    <row r="222" spans="5:12" ht="16.5" hidden="1" customHeight="1" x14ac:dyDescent="0.25"/>
  </sheetData>
  <sheetProtection algorithmName="SHA-512" hashValue="4SQ8W7F39Bz2JqRZrFrKq6caNwxYNH7nIZde5NtiwZBC8XUI8aZIZYaAhZx7Ss6irL+ShGmCSKVNhCiphKIcUQ==" saltValue="eyz2iEGyFIEHw3QQys890g==" spinCount="100000" sheet="1" objects="1" scenarios="1"/>
  <mergeCells count="1">
    <mergeCell ref="B16:C16"/>
  </mergeCells>
  <conditionalFormatting sqref="E10:K219">
    <cfRule type="expression" dxfId="1" priority="2">
      <formula>E10=0</formula>
    </cfRule>
  </conditionalFormatting>
  <conditionalFormatting sqref="G9">
    <cfRule type="expression" dxfId="0" priority="1">
      <formula>G9=0</formula>
    </cfRule>
  </conditionalFormatting>
  <dataValidations count="4">
    <dataValidation type="list" allowBlank="1" showInputMessage="1" showErrorMessage="1" sqref="C10" xr:uid="{00000000-0002-0000-0000-000000000000}">
      <formula1>#REF!</formula1>
    </dataValidation>
    <dataValidation type="whole" allowBlank="1" showInputMessage="1" showErrorMessage="1" sqref="C12" xr:uid="{61B6EFC0-77D3-46D1-8267-5B8FF11EAEBD}">
      <formula1>1</formula1>
      <formula2>180</formula2>
    </dataValidation>
    <dataValidation type="decimal" allowBlank="1" showInputMessage="1" showErrorMessage="1" sqref="C9" xr:uid="{9D178C0C-34AF-4F9B-8BE9-2742EF7909A4}">
      <formula1>0</formula1>
      <formula2>100000000</formula2>
    </dataValidation>
    <dataValidation type="decimal" allowBlank="1" showInputMessage="1" showErrorMessage="1" sqref="C11" xr:uid="{65F5ED8C-9A51-48D1-9D00-E038037EA57D}">
      <formula1>0.01</formula1>
      <formula2>0.022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VTU Crédito Consumo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Arley Muñoz Ramirez</dc:creator>
  <cp:lastModifiedBy>Walter Julián Álvarez Ordoñez</cp:lastModifiedBy>
  <dcterms:created xsi:type="dcterms:W3CDTF">2018-09-10T13:07:14Z</dcterms:created>
  <dcterms:modified xsi:type="dcterms:W3CDTF">2019-03-11T23:06:08Z</dcterms:modified>
</cp:coreProperties>
</file>